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<sst xmlns="http://schemas.openxmlformats.org/spreadsheetml/2006/main" count="6316" uniqueCount="2914">
  <si>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</si>
  <si>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</si>
  <si>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</si>
  <si>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</si>
  <si>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</si>
  <si>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</si>
  <si>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</si>
  <si>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</si>
  <si>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</si>
  <si>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</si>
  <si>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</si>
  <si>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</si>
  <si>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</si>
  <si>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</si>
  <si>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</si>
  <si>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</si>
  <si>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</si>
  <si>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</si>
  <si>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</si>
  <si>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</si>
  <si>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</si>
  <si>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</si>
  <si>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</si>
  <si>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</si>
  <si>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</si>
  <si>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</si>
  <si>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</si>
  <si>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</si>
  <si>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</si>
  <si>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</si>
  <si>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</si>
  <si>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</si>
  <si>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</si>
  <si>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</si>
  <si>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</si>
  <si>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</si>
  <si>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</si>
  <si>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</si>
  <si>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</si>
  <si>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</si>
  <si>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</si>
  <si>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</si>
  <si>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</si>
  <si>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</si>
  <si>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</si>
  <si>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</si>
  <si>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</si>
  <si>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</si>
  <si>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</si>
  <si>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</si>
  <si>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</si>
  <si>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</si>
  <si>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</si>
  <si>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</si>
  <si>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</si>
  <si>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</si>
  <si>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</si>
  <si>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</si>
  <si>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</si>
  <si>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</si>
  <si>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</si>
  <si>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</si>
  <si>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</si>
  <si>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</si>
  <si>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</si>
  <si>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</si>
  <si>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</si>
  <si>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</si>
  <si>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</si>
  <si>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</si>
  <si>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</si>
  <si>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</si>
  <si>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</si>
  <si>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</si>
  <si>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</si>
  <si>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</si>
  <si>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</si>
  <si>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</si>
  <si>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</si>
  <si>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</si>
  <si>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</si>
  <si>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</si>
  <si>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</si>
  <si>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</si>
  <si>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</si>
  <si>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</si>
  <si>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</si>
  <si>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</si>
  <si>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</si>
  <si>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</si>
  <si>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</si>
  <si>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</si>
  <si>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</si>
  <si>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</si>
  <si>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</si>
  <si>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</si>
  <si>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</si>
  <si>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</si>
  <si>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</si>
  <si>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</si>
  <si>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</si>
  <si>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</si>
  <si>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</si>
  <si>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</si>
  <si>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</si>
  <si>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</si>
  <si>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</si>
  <si>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</si>
  <si>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</si>
  <si>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</si>
  <si>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</si>
  <si>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</si>
  <si>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</si>
  <si>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</si>
  <si>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</si>
  <si>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</si>
  <si>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</si>
  <si>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</si>
  <si>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</si>
  <si>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</si>
  <si>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</si>
  <si>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</si>
  <si>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</si>
  <si>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</si>
  <si>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</si>
  <si>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</si>
  <si>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</si>
  <si>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</si>
  <si>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</si>
  <si>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</si>
  <si>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</si>
  <si>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</si>
  <si>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</si>
  <si>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</si>
  <si>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</si>
  <si>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</si>
  <si>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</si>
  <si>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</si>
  <si>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</si>
  <si>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</si>
  <si>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</si>
  <si>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</si>
  <si>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</si>
  <si>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</si>
  <si>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</si>
  <si>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</si>
  <si>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</si>
  <si>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</si>
  <si>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</si>
  <si>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</si>
  <si>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</si>
  <si>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</si>
  <si>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</si>
  <si>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</si>
  <si>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</si>
  <si>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</si>
  <si>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</si>
  <si>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</si>
  <si>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</si>
  <si>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</si>
  <si>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</si>
  <si>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</si>
  <si>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</si>
  <si>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</si>
  <si>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</si>
  <si>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</si>
  <si>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</si>
  <si>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</si>
  <si>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</si>
  <si>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</si>
  <si>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</si>
  <si>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</si>
  <si>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</si>
  <si>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</si>
  <si>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</si>
  <si>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</si>
  <si>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</si>
  <si>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</si>
  <si>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</si>
  <si>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</si>
  <si>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</si>
  <si>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</si>
  <si>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</si>
  <si>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</si>
  <si>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</si>
  <si>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</si>
  <si>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</si>
  <si>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</si>
  <si>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</si>
  <si>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</si>
  <si>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</si>
  <si>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</si>
  <si>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</si>
  <si>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</si>
  <si>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</si>
  <si>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</si>
  <si>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</si>
  <si>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</si>
  <si>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</si>
  <si>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</si>
  <si>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</si>
  <si>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</si>
  <si>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</si>
  <si>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</si>
  <si>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</si>
  <si>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</si>
  <si>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</si>
  <si>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</si>
  <si>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</si>
  <si>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</si>
  <si>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</si>
  <si>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</si>
  <si>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</si>
  <si>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</si>
  <si>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</si>
  <si>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</si>
  <si>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</si>
  <si>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</si>
  <si>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</si>
  <si>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</si>
  <si>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</si>
  <si>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</si>
  <si>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</si>
  <si>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</si>
  <si>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</si>
  <si>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</si>
  <si>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</si>
  <si>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</si>
  <si>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</si>
  <si>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</si>
  <si>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</si>
  <si>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</si>
  <si>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</si>
  <si>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</si>
  <si>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</si>
  <si>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</si>
  <si>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</si>
  <si>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</si>
  <si>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</si>
  <si>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</si>
  <si>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</si>
  <si>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</si>
  <si>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</si>
  <si>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</si>
  <si>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</si>
  <si>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</si>
  <si>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</si>
  <si>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</si>
  <si>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</si>
  <si>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</si>
  <si>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</si>
  <si>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</si>
  <si>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</si>
  <si>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</si>
  <si>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</si>
  <si>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</si>
  <si>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</si>
  <si>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</si>
  <si>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</si>
  <si>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</si>
  <si>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</si>
  <si>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</si>
  <si>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</si>
  <si>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</si>
  <si>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</si>
  <si>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</si>
  <si>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</si>
  <si>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</si>
  <si>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</si>
  <si>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</si>
  <si>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</si>
  <si>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</si>
  <si>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</si>
  <si>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</si>
  <si>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</si>
  <si>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</si>
  <si>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</si>
  <si>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</si>
  <si>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</si>
  <si>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</si>
  <si>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</si>
  <si>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</si>
  <si>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</si>
  <si>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</si>
  <si>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</si>
  <si>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</si>
  <si>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</si>
  <si>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</si>
  <si>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</si>
  <si>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</si>
  <si>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</si>
  <si>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</si>
  <si>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</si>
  <si>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</si>
  <si>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</si>
  <si>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</si>
  <si>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</si>
  <si>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</si>
  <si>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</si>
  <si>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</si>
  <si>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</si>
  <si>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</si>
  <si>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</si>
  <si>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</si>
  <si>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</si>
  <si>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</si>
  <si>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</si>
  <si>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</si>
  <si>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</si>
  <si>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</si>
  <si>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</si>
  <si>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</si>
  <si>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</si>
  <si>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</si>
  <si>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</si>
  <si>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</si>
  <si>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</si>
  <si>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</si>
  <si>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</si>
  <si>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</si>
  <si>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</si>
  <si>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</si>
  <si>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</si>
  <si>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</si>
  <si>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</si>
  <si>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</si>
  <si>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</si>
  <si>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</si>
  <si>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</si>
  <si>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</si>
  <si>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</si>
  <si>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</si>
  <si>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</si>
  <si>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</si>
  <si>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</si>
  <si>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</si>
  <si>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</si>
  <si>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</si>
  <si>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</si>
  <si>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</si>
  <si>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</si>
  <si>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</si>
  <si>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</si>
  <si>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</si>
  <si>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</si>
  <si>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</si>
  <si>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</si>
  <si>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</si>
  <si>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</si>
  <si>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</si>
  <si>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</si>
  <si>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</si>
  <si>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</si>
  <si>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</si>
  <si>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</si>
  <si>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</si>
  <si>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</si>
  <si>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</si>
  <si>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</si>
  <si>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</si>
  <si>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</si>
  <si>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</si>
  <si>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</si>
  <si>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</si>
  <si>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</si>
  <si>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</si>
  <si>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</si>
  <si>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</si>
  <si>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</si>
  <si>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</si>
  <si>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</si>
  <si>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</si>
  <si>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</si>
  <si>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</si>
  <si>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</si>
  <si>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</si>
  <si>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</si>
  <si>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</si>
  <si>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</si>
  <si>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</si>
  <si>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</si>
  <si>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</si>
  <si>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</si>
  <si>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</si>
  <si>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</si>
  <si>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</si>
  <si>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</si>
  <si>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</si>
  <si>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</si>
  <si>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</si>
  <si>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</si>
  <si>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</si>
  <si>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</si>
  <si>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</si>
  <si>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</si>
  <si>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</si>
  <si>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</si>
  <si>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</si>
  <si>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</si>
  <si>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</si>
  <si>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</si>
  <si>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</si>
  <si>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</si>
  <si>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</si>
  <si>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</si>
  <si>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</si>
  <si>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</si>
  <si>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</si>
  <si>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</si>
  <si>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</si>
  <si>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</si>
  <si>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</si>
  <si>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</si>
  <si>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</si>
  <si>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</si>
  <si>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</si>
  <si>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</si>
  <si>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</si>
  <si>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</si>
  <si>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</si>
  <si>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</si>
  <si>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</si>
  <si>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</si>
  <si>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</si>
  <si>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</si>
  <si>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</si>
  <si>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</si>
  <si>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</si>
  <si>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</si>
  <si>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</si>
  <si>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</si>
  <si>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</si>
  <si>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</si>
  <si>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</si>
  <si>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</si>
  <si>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</si>
  <si>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</si>
  <si>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</si>
  <si>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</si>
  <si>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</si>
  <si>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</si>
  <si>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</si>
  <si>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</si>
  <si>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</si>
  <si>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</si>
  <si>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</si>
  <si>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</si>
  <si>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</si>
  <si>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</si>
  <si>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</si>
  <si>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</si>
  <si>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</si>
  <si>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</si>
  <si>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</si>
  <si>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</si>
  <si>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</si>
  <si>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</si>
  <si>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</si>
  <si>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</si>
  <si>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</si>
  <si>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</si>
  <si>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</si>
  <si>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</si>
  <si>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</si>
  <si>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</si>
  <si>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</si>
  <si>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</si>
  <si>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</si>
  <si>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</si>
  <si>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</si>
  <si>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</si>
  <si>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</si>
  <si>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</si>
  <si>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</si>
  <si>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</si>
  <si>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</si>
  <si>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</si>
  <si>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</si>
  <si>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</si>
  <si>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</si>
  <si>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</si>
  <si>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</si>
  <si>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</si>
  <si>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</si>
  <si>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</si>
  <si>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</si>
  <si>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</si>
  <si>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</si>
  <si>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</si>
  <si>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</si>
  <si>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</si>
  <si>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</si>
  <si>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</si>
  <si>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</si>
  <si>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</si>
  <si>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</si>
  <si>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</si>
  <si>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</si>
  <si>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</si>
  <si>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</si>
  <si>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</si>
  <si>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</si>
  <si>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</si>
  <si>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</si>
  <si>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</si>
  <si>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</si>
  <si>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</si>
  <si>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</si>
  <si>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</si>
  <si>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</si>
  <si>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</si>
  <si>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</si>
  <si>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</si>
  <si>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</si>
  <si>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</si>
  <si>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</si>
  <si>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</si>
  <si>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</si>
  <si>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</si>
  <si>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</si>
  <si>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</si>
  <si>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</si>
  <si>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</si>
  <si>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</si>
  <si>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</si>
  <si>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</si>
  <si>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</si>
  <si>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</si>
  <si>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</si>
  <si>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</si>
  <si>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</si>
  <si>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</si>
  <si>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</si>
  <si>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</si>
  <si>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</si>
  <si>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</si>
  <si>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</si>
  <si>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</si>
  <si>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</si>
  <si>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</si>
  <si>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</si>
  <si>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</si>
  <si>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</si>
  <si>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</si>
  <si>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</si>
  <si>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</si>
  <si>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</si>
  <si>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</si>
  <si>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</si>
  <si>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</si>
  <si>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</si>
  <si>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</si>
  <si>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</si>
  <si>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</si>
  <si>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</si>
  <si>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</si>
  <si>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</si>
  <si>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</si>
  <si>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</si>
  <si>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</si>
  <si>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</si>
  <si>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</si>
  <si>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</si>
  <si>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</si>
  <si>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</si>
  <si>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</si>
  <si>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</si>
  <si>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</si>
  <si>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</si>
  <si>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</si>
  <si>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</si>
  <si>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</si>
  <si>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</si>
  <si>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</si>
  <si>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</si>
  <si>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</si>
  <si>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</si>
  <si>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</si>
  <si>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</si>
  <si>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</si>
  <si>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</si>
  <si>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</si>
  <si>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</si>
  <si>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</si>
  <si>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</si>
  <si>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</si>
  <si>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</si>
  <si>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</si>
  <si>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</si>
  <si>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</si>
  <si>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</si>
  <si>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</si>
  <si>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</si>
  <si>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</si>
  <si>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</si>
  <si>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</si>
  <si>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</si>
  <si>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</si>
  <si>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</si>
  <si>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</si>
  <si>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</si>
  <si>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</si>
  <si>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</si>
  <si>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</si>
  <si>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</si>
  <si>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</si>
  <si>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</si>
  <si>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</si>
  <si>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</si>
  <si>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</si>
  <si>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</si>
  <si>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</si>
  <si>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</si>
  <si>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</si>
  <si>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</si>
  <si>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</si>
  <si>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</si>
  <si>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</si>
  <si>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</si>
  <si>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</si>
  <si>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</si>
  <si>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</si>
  <si>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</si>
  <si>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</si>
  <si>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</si>
  <si>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</si>
  <si>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</si>
  <si>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</si>
  <si>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</si>
  <si>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</si>
  <si>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</si>
  <si>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</si>
  <si>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</si>
  <si>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</si>
  <si>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</si>
  <si>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</si>
  <si>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</si>
  <si>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</si>
  <si>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</si>
  <si>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</si>
  <si>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</si>
  <si>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</si>
  <si>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</si>
  <si>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</si>
  <si>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</si>
  <si>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</si>
  <si>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</si>
  <si>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</si>
  <si>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</si>
  <si>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</si>
  <si>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</si>
  <si>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</si>
  <si>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</si>
  <si>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</si>
  <si>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</si>
  <si>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</si>
  <si>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</si>
  <si>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</si>
  <si>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</si>
  <si>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</si>
  <si>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</si>
  <si>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</si>
  <si>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</si>
  <si>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</si>
  <si>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</si>
  <si>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</si>
  <si>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</si>
  <si>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</si>
  <si>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</si>
  <si>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</si>
  <si>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</si>
  <si>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</si>
  <si>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</si>
  <si>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</si>
  <si>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</si>
  <si>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</si>
  <si>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</si>
  <si>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</si>
  <si>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</si>
  <si>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</si>
  <si>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</si>
  <si>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</si>
  <si>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</si>
  <si>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</si>
  <si>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</si>
  <si>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</si>
  <si>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</si>
  <si>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</si>
  <si>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</si>
  <si>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</si>
  <si>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</si>
  <si>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</si>
  <si>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</si>
  <si>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</si>
  <si>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</si>
  <si>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</si>
  <si>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</si>
  <si>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</si>
  <si>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</si>
  <si>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</si>
  <si>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</si>
  <si>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</si>
  <si>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</si>
  <si>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</si>
  <si>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</si>
  <si>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</si>
  <si>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</si>
  <si>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</si>
  <si>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</si>
  <si>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</si>
  <si>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</si>
  <si>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</si>
  <si>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</si>
  <si>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</si>
  <si>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</si>
  <si>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</si>
  <si>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</si>
  <si>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</si>
  <si>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</si>
  <si>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</si>
  <si>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</si>
  <si>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</si>
  <si>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</si>
  <si>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</si>
  <si>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</si>
  <si>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</si>
  <si>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</si>
  <si>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</si>
  <si>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</si>
  <si>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</si>
  <si>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</si>
  <si>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</si>
  <si>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</si>
  <si>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</si>
  <si>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</si>
  <si>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</si>
  <si>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</si>
  <si>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</si>
  <si>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</si>
  <si>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</si>
  <si>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</si>
  <si>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</si>
  <si>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</si>
  <si>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</si>
  <si>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</si>
  <si>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</si>
  <si>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</si>
  <si>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</si>
  <si>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</si>
  <si>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</si>
  <si>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</si>
  <si>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</si>
  <si>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</si>
  <si>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</si>
  <si>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</si>
  <si>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</si>
  <si>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</si>
  <si>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</si>
  <si>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</si>
  <si>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</si>
  <si>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</si>
  <si>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</si>
  <si>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</si>
  <si>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</si>
  <si>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</si>
  <si>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</si>
  <si>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</si>
  <si>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</si>
  <si>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</si>
  <si>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</si>
  <si>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</si>
  <si>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</si>
  <si>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</si>
  <si>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</si>
  <si>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</si>
  <si>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</si>
  <si>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</si>
  <si>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</si>
  <si>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</si>
  <si>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</si>
  <si>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</si>
  <si>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</si>
  <si>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</si>
  <si>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</si>
  <si>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</si>
  <si>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</si>
  <si>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</si>
  <si>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</si>
  <si>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</si>
  <si>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</si>
  <si>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</si>
  <si>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</si>
  <si>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</si>
  <si>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</si>
  <si>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</si>
  <si>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</si>
  <si>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</si>
  <si>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</si>
  <si>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</si>
  <si>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</si>
  <si>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</si>
  <si>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</si>
  <si>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</si>
  <si>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</si>
  <si>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</si>
  <si>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</si>
  <si>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</si>
  <si>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</si>
  <si>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</si>
  <si>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</si>
  <si>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</si>
  <si>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</si>
  <si>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</si>
  <si>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</si>
  <si>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</si>
  <si>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</si>
  <si>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</si>
  <si>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</si>
  <si>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</si>
  <si>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</si>
  <si>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</si>
  <si>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</si>
  <si>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</si>
  <si>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</si>
  <si>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</si>
  <si>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</si>
  <si>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</si>
  <si>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</si>
  <si>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</si>
  <si>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</si>
  <si>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</si>
  <si>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</si>
  <si>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</si>
  <si>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</si>
  <si>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</si>
  <si>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</si>
  <si>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</si>
  <si>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</si>
  <si>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</si>
  <si>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</si>
  <si>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</si>
  <si>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</si>
  <si>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</si>
  <si>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</si>
  <si>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</si>
  <si>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</si>
  <si>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</si>
  <si>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</si>
  <si>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</si>
  <si>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</si>
  <si>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</si>
  <si>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</si>
  <si>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</si>
  <si>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</si>
  <si>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</si>
  <si>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</si>
  <si>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</si>
  <si>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</si>
  <si>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</si>
  <si>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</si>
  <si>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</si>
  <si>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</si>
  <si>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</si>
  <si>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</si>
  <si>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</si>
  <si>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</si>
  <si>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</si>
  <si>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</si>
  <si>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</si>
  <si>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</si>
  <si>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</si>
  <si>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</si>
  <si>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</si>
  <si>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</si>
  <si>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</si>
  <si>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</si>
  <si>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</si>
  <si>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</si>
  <si>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</si>
  <si>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</si>
  <si>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</si>
  <si>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</si>
  <si>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</si>
  <si>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</si>
  <si>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</si>
  <si>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</si>
  <si>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</si>
  <si>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</si>
  <si>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</si>
  <si>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</si>
  <si>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</si>
  <si>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</si>
  <si>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</si>
  <si>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</si>
  <si>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</si>
  <si>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</si>
  <si>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</si>
  <si>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</si>
  <si>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</si>
  <si>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</si>
  <si>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</si>
  <si>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</si>
  <si>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</si>
  <si>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</si>
  <si>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</si>
  <si>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</si>
  <si>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</si>
  <si>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</si>
  <si>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</si>
  <si>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</si>
  <si>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</si>
  <si>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</si>
  <si>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</si>
  <si>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</si>
  <si>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</si>
  <si>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</si>
  <si>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</si>
  <si>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</si>
  <si>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</si>
  <si>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</si>
  <si>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</si>
  <si>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</si>
  <si>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</si>
  <si>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</si>
  <si>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</si>
  <si>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</si>
  <si>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</si>
  <si>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</si>
  <si>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</si>
  <si>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</si>
  <si>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</si>
  <si>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</si>
  <si>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</si>
  <si>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</si>
  <si>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</si>
  <si>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</si>
  <si>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</si>
  <si>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</si>
  <si>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</si>
  <si>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</si>
  <si>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</si>
  <si>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</si>
  <si>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</si>
  <si>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</si>
  <si>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</si>
  <si>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</si>
  <si>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</si>
  <si>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</si>
  <si>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</si>
  <si>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</si>
  <si>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</si>
  <si>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</si>
  <si>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</si>
  <si>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</si>
  <si>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</si>
  <si>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</si>
  <si>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</si>
  <si>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</si>
  <si>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</si>
  <si>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</si>
  <si>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</si>
  <si>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</si>
  <si>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</si>
  <si>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</si>
  <si>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</si>
  <si>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</si>
  <si>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</si>
  <si>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</si>
  <si>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</si>
  <si>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</si>
  <si>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</si>
  <si>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</si>
  <si>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</si>
  <si>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</si>
  <si>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</si>
  <si>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</si>
  <si>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</si>
  <si>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</si>
  <si>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</si>
  <si>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</si>
  <si>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</si>
  <si>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</si>
  <si>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</si>
  <si>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</si>
  <si>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</si>
  <si>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</si>
  <si>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</si>
  <si>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</si>
  <si>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</si>
  <si>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</si>
  <si>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</si>
  <si>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</si>
  <si>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</si>
  <si>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</si>
  <si>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</si>
  <si>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</si>
  <si>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</si>
  <si>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</si>
  <si>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</si>
  <si>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</si>
  <si>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</si>
  <si>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</si>
  <si>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</si>
  <si>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</si>
  <si>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</si>
  <si>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</si>
  <si>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</si>
  <si>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</si>
  <si>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</si>
  <si>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</si>
  <si>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</si>
  <si>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</si>
  <si>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</si>
  <si>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</si>
  <si>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</si>
  <si>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</si>
  <si>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</si>
  <si>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</si>
  <si>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</si>
  <si>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</si>
  <si>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</si>
  <si>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</si>
  <si>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</si>
  <si>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</si>
  <si>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</si>
  <si>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</si>
  <si>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</si>
  <si>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</si>
  <si>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</si>
  <si>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</si>
  <si>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</si>
  <si>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</si>
  <si>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</si>
  <si>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</si>
  <si>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</si>
  <si>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</si>
  <si>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</si>
  <si>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</si>
  <si>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</si>
  <si>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</si>
  <si>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</si>
  <si>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</si>
  <si>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</si>
  <si>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</si>
  <si>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</si>
  <si>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</si>
  <si>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</si>
  <si>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</si>
  <si>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</si>
  <si>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</si>
  <si>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</si>
  <si>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</si>
  <si>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</si>
  <si>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</si>
  <si>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</si>
  <si>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</si>
  <si>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</si>
  <si>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</si>
  <si>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</si>
  <si>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</si>
  <si>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</si>
  <si>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</si>
  <si>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</si>
  <si>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</si>
  <si>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</si>
  <si>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</si>
  <si>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</si>
  <si>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</si>
  <si>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</si>
  <si>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</si>
  <si>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</si>
  <si>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</si>
  <si>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</si>
  <si>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</si>
  <si>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</si>
  <si>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</si>
  <si>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</si>
  <si>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</si>
  <si>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</si>
  <si>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</si>
  <si>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</si>
  <si>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</si>
  <si>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</si>
  <si>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</si>
  <si>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</si>
  <si>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</si>
  <si>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</si>
  <si>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</si>
  <si>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</si>
  <si>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</si>
  <si>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</si>
  <si>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</si>
  <si>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</si>
  <si>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</si>
  <si>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</si>
  <si>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</si>
  <si>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</si>
  <si>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</si>
  <si>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</si>
  <si>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</si>
  <si>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</si>
  <si>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</si>
  <si>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</si>
  <si>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</si>
  <si>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</si>
  <si>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</si>
  <si>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</si>
  <si>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</si>
  <si>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</si>
  <si>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</si>
  <si>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</si>
  <si>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</si>
  <si>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</si>
  <si>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</si>
  <si>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</si>
  <si>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</si>
  <si>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</si>
  <si>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</si>
  <si>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</si>
  <si>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</si>
  <si>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</si>
  <si>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</si>
  <si>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</si>
  <si>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</si>
  <si>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</si>
  <si>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</si>
  <si>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</si>
  <si>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</si>
  <si>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</si>
  <si>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</si>
  <si>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</si>
  <si>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</si>
  <si>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</si>
  <si>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</si>
  <si>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</si>
  <si>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</si>
  <si>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</si>
  <si>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</si>
  <si>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</si>
  <si>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</si>
  <si>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</si>
  <si>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</si>
  <si>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</si>
  <si>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</si>
  <si>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</si>
  <si>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</si>
  <si>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</si>
  <si>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</si>
  <si>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</si>
  <si>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</si>
  <si>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</si>
  <si>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</si>
  <si>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</si>
  <si>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</si>
  <si>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</si>
  <si>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</si>
  <si>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</si>
  <si>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</si>
  <si>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</si>
  <si>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</si>
  <si>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</si>
  <si>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</si>
  <si>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</si>
  <si>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</si>
  <si>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</si>
  <si>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</si>
  <si>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</si>
  <si>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</si>
  <si>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</si>
  <si>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</si>
  <si>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</si>
  <si>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</si>
  <si>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</si>
  <si>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</si>
  <si>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</si>
  <si>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</si>
  <si>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</si>
  <si>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</si>
  <si>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</si>
  <si>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</si>
  <si>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</si>
  <si>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</si>
  <si>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</si>
  <si>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</si>
  <si>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</si>
  <si>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</si>
  <si>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</si>
  <si>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</si>
  <si>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</si>
  <si>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</si>
  <si>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</si>
  <si>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</si>
  <si>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</si>
  <si>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</si>
  <si>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</si>
  <si>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</si>
  <si>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</si>
  <si>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</si>
  <si>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</si>
  <si>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</si>
  <si>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</si>
  <si>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</si>
  <si>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</si>
  <si>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</si>
  <si>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</si>
  <si>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</si>
  <si>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</si>
  <si>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</si>
  <si>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</si>
  <si>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</si>
  <si>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</si>
  <si>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</si>
  <si>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</si>
  <si>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</si>
  <si>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</si>
  <si>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</si>
  <si>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</si>
  <si>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</si>
  <si>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</si>
  <si>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</si>
  <si>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</si>
  <si>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</si>
  <si>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</si>
  <si>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</si>
  <si>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</si>
  <si>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</si>
  <si>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</si>
  <si>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</si>
  <si>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</si>
  <si>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</si>
  <si>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</si>
  <si>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</si>
  <si>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</si>
  <si>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</si>
  <si>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</si>
  <si>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</si>
  <si>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</si>
  <si>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</si>
  <si>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</si>
  <si>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</si>
  <si>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</si>
  <si>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</si>
  <si>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</si>
  <si>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</si>
  <si>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</si>
  <si>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</si>
  <si>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</si>
  <si>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</si>
  <si>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</si>
  <si>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</si>
  <si>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</si>
  <si>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</si>
  <si>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</si>
  <si>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</si>
  <si>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</si>
  <si>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</si>
  <si>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</si>
  <si>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</si>
  <si>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</si>
  <si>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</si>
  <si>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</si>
  <si>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</si>
  <si>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</si>
  <si>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</si>
  <si>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</si>
  <si>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</si>
  <si>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</si>
  <si>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</si>
  <si>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</si>
  <si>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</si>
  <si>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</si>
  <si>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</si>
  <si>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</si>
  <si>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</si>
  <si>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</si>
  <si>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</si>
  <si>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</si>
  <si>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</si>
  <si>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</si>
  <si>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</si>
  <si>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</si>
  <si>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</si>
  <si>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</si>
  <si>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</si>
  <si>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</si>
  <si>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</si>
  <si>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</si>
  <si>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</si>
  <si>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</si>
  <si>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</si>
  <si>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</si>
  <si>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</si>
  <si>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</si>
  <si>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</si>
  <si>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</si>
  <si>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</si>
  <si>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</si>
  <si>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</si>
  <si>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</si>
  <si>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</si>
  <si>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</si>
  <si>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</si>
  <si>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</si>
  <si>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</si>
  <si>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</si>
  <si>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</si>
  <si>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</si>
  <si>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</si>
  <si>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</si>
  <si>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</si>
  <si>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</si>
  <si>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</si>
  <si>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</si>
  <si>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</si>
  <si>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</si>
  <si>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</si>
  <si>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</si>
  <si>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</si>
  <si>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</si>
  <si>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</si>
  <si>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</si>
  <si>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</si>
  <si>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</si>
  <si>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</si>
  <si>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</si>
  <si>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</si>
  <si>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</si>
  <si>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</si>
  <si>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</si>
  <si>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</si>
  <si>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</si>
  <si>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</si>
  <si>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</si>
  <si>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</si>
  <si>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</si>
  <si>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</si>
  <si>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</si>
  <si>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</si>
  <si>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</si>
  <si>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</si>
  <si>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</si>
  <si>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</si>
  <si>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</si>
  <si>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</si>
  <si>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</si>
  <si>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</si>
  <si>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</si>
  <si>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</si>
  <si>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</si>
  <si>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</si>
  <si>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</si>
  <si>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</si>
  <si>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</si>
  <si>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</si>
  <si>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</si>
  <si>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</si>
  <si>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</si>
  <si>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</si>
  <si>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</si>
  <si>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</si>
  <si>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</si>
  <si>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</si>
  <si>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</si>
  <si>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</si>
  <si>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</si>
  <si>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</si>
  <si>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</si>
  <si>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</si>
  <si>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</si>
  <si>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</si>
  <si>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</si>
  <si>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</si>
  <si>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</si>
  <si>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</si>
  <si>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</si>
  <si>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</si>
  <si>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</si>
  <si>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</si>
  <si>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</si>
  <si>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</si>
  <si>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</si>
  <si>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</si>
  <si>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</si>
  <si>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</si>
  <si>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</si>
  <si>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</si>
  <si>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</si>
  <si>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</si>
  <si>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</si>
  <si>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</si>
  <si>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</si>
  <si>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</si>
  <si>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</si>
  <si>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</si>
  <si>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</si>
  <si>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</si>
  <si>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</si>
  <si>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</si>
  <si>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</si>
  <si>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</si>
  <si>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</si>
  <si>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</si>
  <si>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</si>
  <si>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</si>
  <si>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</si>
  <si>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</si>
  <si>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</si>
  <si>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</si>
  <si>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</si>
  <si>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</si>
  <si>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</si>
  <si>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</si>
  <si>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</si>
  <si>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</si>
  <si>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</si>
  <si>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</si>
  <si>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</si>
  <si>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</si>
  <si>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</si>
  <si>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</si>
  <si>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</si>
  <si>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</si>
  <si>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</si>
  <si>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</si>
  <si>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</si>
  <si>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</si>
  <si>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</si>
  <si>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</si>
  <si>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</si>
  <si>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</si>
  <si>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</si>
  <si>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</si>
  <si>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</si>
  <si>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</si>
  <si>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</si>
  <si>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</si>
  <si>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</si>
  <si>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</si>
  <si>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</si>
  <si>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</si>
  <si>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</si>
  <si>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</si>
  <si>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</si>
  <si>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</si>
  <si>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</si>
  <si>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</si>
  <si>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</si>
  <si>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</si>
  <si>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</si>
  <si>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</si>
  <si>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</si>
  <si>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</si>
  <si>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</si>
  <si>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</si>
  <si>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</si>
  <si>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</si>
  <si>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</si>
  <si>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</si>
  <si>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</si>
  <si>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</si>
  <si>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</si>
  <si>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</si>
  <si>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</si>
  <si>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</si>
  <si>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</si>
  <si>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</si>
  <si>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</si>
  <si>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</si>
  <si>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</si>
  <si>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</si>
  <si>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</si>
  <si>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</si>
  <si>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</si>
  <si>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</si>
  <si>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</si>
  <si>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</si>
  <si>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</si>
  <si>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</si>
  <si>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</si>
  <si>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</si>
  <si>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</si>
  <si>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</si>
  <si>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</si>
  <si>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</si>
  <si>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</si>
  <si>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</si>
  <si>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</si>
  <si>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</si>
  <si>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</si>
  <si>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</si>
  <si>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</si>
  <si>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</si>
  <si>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</si>
  <si>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</si>
  <si>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</si>
  <si>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</si>
  <si>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</si>
  <si>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</si>
  <si>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</si>
  <si>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</si>
  <si>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</si>
  <si>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</si>
  <si>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</si>
  <si>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</si>
  <si>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</si>
  <si>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</si>
  <si>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</si>
  <si>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</si>
  <si>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</si>
  <si>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</si>
  <si>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</si>
  <si>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</si>
  <si>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</si>
  <si>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</si>
  <si>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</si>
  <si>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</si>
  <si>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</si>
  <si>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</si>
  <si>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</si>
  <si>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</si>
  <si>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</si>
  <si>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</si>
  <si>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</si>
  <si>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</si>
  <si>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</si>
  <si>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</si>
  <si>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</si>
  <si>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</si>
  <si>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</si>
  <si>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</si>
  <si>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</si>
  <si>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</si>
  <si>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</si>
  <si>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</si>
  <si>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</si>
  <si>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</si>
  <si>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</si>
  <si>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</si>
  <si>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</si>
  <si>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</si>
  <si>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</si>
  <si>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</si>
  <si>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</si>
  <si>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</si>
  <si>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</si>
  <si>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</si>
  <si>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</si>
  <si>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</si>
  <si>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</si>
  <si>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</si>
  <si>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</si>
  <si>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</si>
  <si>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</si>
  <si>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</si>
  <si>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</si>
  <si>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</si>
  <si>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</si>
  <si>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</si>
  <si>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</si>
  <si>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</si>
  <si>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</si>
  <si>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</si>
  <si>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</si>
  <si>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</si>
  <si>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</si>
  <si>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</si>
  <si>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</si>
  <si>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</si>
  <si>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</si>
  <si>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</si>
  <si>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</si>
  <si>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</si>
  <si>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</si>
  <si>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</si>
  <si>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</si>
  <si>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</si>
  <si>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</si>
  <si>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</si>
  <si>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</si>
  <si>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</si>
  <si>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</si>
  <si>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</si>
  <si>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</si>
  <si>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</si>
  <si>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</si>
  <si>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</si>
  <si>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</si>
  <si>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</si>
  <si>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</si>
  <si>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</si>
  <si>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</si>
  <si>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</si>
  <si>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</si>
  <si>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</si>
  <si>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</si>
  <si>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</si>
  <si>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</si>
  <si>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</si>
  <si>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</si>
  <si>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</si>
  <si>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</si>
  <si>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</si>
  <si>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</si>
  <si>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</si>
  <si>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</si>
  <si>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</si>
  <si>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</si>
  <si>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</si>
  <si>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</si>
  <si>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</si>
  <si>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</si>
  <si>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</si>
  <si>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</si>
  <si>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</si>
  <si>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</si>
  <si>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</si>
  <si>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</si>
  <si>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</si>
  <si>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</si>
  <si>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</si>
  <si>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</si>
  <si>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</si>
  <si>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</si>
  <si>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</si>
  <si>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</si>
  <si>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</si>
  <si>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</si>
  <si>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</si>
  <si>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</si>
  <si>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</si>
  <si>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</si>
  <si>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</si>
  <si>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</si>
  <si>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</si>
  <si>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</si>
  <si>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</si>
  <si>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</si>
  <si>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</si>
  <si>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</si>
  <si>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</si>
  <si>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</si>
  <si>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</si>
  <si>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</si>
  <si>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</si>
  <si>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</si>
  <si>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</si>
  <si>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</si>
  <si>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</si>
  <si>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</si>
  <si>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</si>
  <si>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</si>
  <si>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</si>
  <si>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</si>
  <si>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</si>
  <si>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</si>
  <si>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</si>
  <si>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</si>
  <si>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</si>
  <si>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</si>
  <si>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</si>
  <si>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</si>
  <si>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</si>
  <si>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</si>
  <si>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</si>
  <si>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</si>
  <si>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</si>
  <si>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</si>
  <si>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</si>
  <si>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</si>
  <si>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</si>
  <si>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</si>
  <si>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</si>
  <si>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</si>
  <si>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</si>
  <si>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</si>
  <si>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</si>
  <si>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</si>
  <si>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</si>
  <si>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</si>
  <si>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</si>
  <si>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</si>
  <si>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</si>
  <si>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</si>
  <si>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</si>
  <si>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</si>
  <si>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</si>
  <si>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</si>
  <si>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</si>
  <si>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</si>
  <si>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</si>
  <si>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</si>
  <si>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</si>
  <si>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</si>
  <si>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</si>
  <si>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</si>
  <si>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</si>
  <si>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</si>
  <si>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</si>
  <si>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</si>
  <si>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</si>
  <si>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</si>
  <si>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</si>
  <si>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</si>
  <si>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</si>
  <si>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</si>
  <si>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</si>
  <si>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</si>
  <si>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</si>
  <si>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</si>
  <si>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</si>
  <si>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</si>
  <si>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</si>
  <si>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</si>
  <si>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</si>
  <si>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</si>
  <si>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</si>
  <si>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</si>
  <si>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</si>
  <si>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</si>
  <si>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</si>
  <si>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</si>
  <si>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</si>
  <si>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</si>
  <si>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</si>
  <si>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</si>
  <si>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</si>
  <si>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</si>
  <si>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</si>
  <si>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</si>
  <si>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</si>
  <si>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</si>
  <si>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</si>
  <si>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</si>
  <si>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</si>
  <si>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</si>
  <si>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</si>
  <si>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</si>
  <si>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</si>
  <si>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</si>
  <si>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</si>
  <si>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</si>
  <si>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</si>
  <si>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</si>
  <si>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</si>
  <si>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</si>
  <si>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</si>
  <si>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</si>
  <si>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</si>
  <si>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</si>
  <si>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</si>
  <si>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</si>
  <si>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</si>
  <si>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</si>
  <si>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</si>
  <si>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</si>
  <si>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</si>
  <si>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</si>
  <si>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</si>
  <si>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</si>
  <si>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</si>
  <si>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</si>
  <si>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</si>
  <si>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</si>
  <si>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</si>
  <si>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</si>
  <si>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</si>
  <si>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</si>
  <si>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</si>
  <si>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</si>
  <si>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</si>
  <si>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</si>
  <si>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</si>
  <si>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</si>
  <si>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</si>
  <si>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</si>
  <si>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</si>
  <si>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</si>
  <si>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</si>
  <si>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</si>
  <si>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</si>
  <si>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</si>
  <si>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</si>
  <si>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</si>
  <si>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</si>
  <si>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</si>
  <si>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</si>
  <si>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</si>
  <si>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</si>
  <si>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</si>
  <si>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</si>
  <si>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</si>
  <si>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</si>
  <si>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</si>
  <si>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</si>
  <si>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</si>
  <si>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</si>
  <si>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</si>
  <si>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</si>
  <si>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</si>
  <si>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</si>
  <si>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</si>
  <si>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</si>
  <si>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</si>
  <si>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</si>
  <si>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</si>
  <si>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</si>
  <si>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</si>
  <si>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</si>
  <si>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</si>
  <si>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</si>
  <si>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</si>
  <si>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</si>
  <si>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</si>
  <si>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</si>
  <si>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</si>
  <si>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</si>
  <si>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</si>
  <si>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</si>
  <si>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</si>
  <si>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</si>
  <si>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</si>
  <si>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</si>
  <si>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</si>
  <si>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</si>
  <si>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</si>
  <si>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</si>
  <si>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</si>
  <si>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</si>
  <si>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</si>
  <si>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</si>
  <si>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</si>
  <si>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</si>
  <si>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</si>
  <si>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</si>
  <si>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</si>
  <si>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</si>
  <si>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</si>
  <si>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</si>
  <si>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</si>
  <si>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</si>
  <si>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</si>
  <si>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</si>
  <si>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</si>
  <si>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</si>
  <si>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</si>
  <si>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</si>
  <si>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</si>
  <si>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</si>
  <si>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</si>
  <si>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</si>
  <si>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</si>
  <si>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</si>
  <si>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</si>
  <si>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</si>
  <si>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</si>
  <si>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</si>
  <si>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</si>
  <si>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</si>
  <si>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</si>
  <si>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</si>
  <si>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</si>
  <si>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</si>
  <si>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</si>
  <si>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</si>
  <si>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</si>
  <si>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</si>
  <si>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</si>
  <si>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</si>
  <si>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</si>
  <si>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</si>
  <si>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</si>
  <si>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</si>
  <si>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</si>
  <si>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</si>
  <si>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</si>
  <si>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</si>
  <si>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</si>
  <si>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</si>
  <si>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</si>
  <si>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</si>
  <si>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</si>
  <si>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</si>
  <si>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</si>
  <si>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</si>
  <si>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</si>
  <si>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</si>
  <si>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</si>
  <si>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</si>
  <si>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</si>
  <si>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</si>
  <si>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</si>
  <si>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</si>
  <si>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</si>
  <si>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</si>
  <si>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</si>
  <si>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</si>
  <si>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</si>
  <si>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</si>
  <si>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</si>
  <si>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</si>
  <si>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</si>
  <si>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</si>
  <si>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</si>
  <si>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</si>
  <si>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</si>
  <si>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</si>
  <si>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</si>
  <si>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</si>
  <si>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</si>
  <si>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</si>
  <si>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</si>
  <si>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</si>
  <si>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</si>
  <si>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</si>
  <si>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</si>
  <si>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</si>
  <si>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</si>
  <si>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</si>
  <si>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</si>
  <si>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</si>
  <si>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</si>
  <si>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</si>
  <si>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</si>
  <si>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</si>
  <si>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</si>
  <si>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</si>
  <si>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</si>
  <si>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</si>
  <si>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</si>
  <si>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</si>
  <si>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</si>
  <si>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</si>
  <si>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</si>
  <si>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</si>
  <si>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</si>
  <si>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</si>
  <si>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</si>
  <si>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</si>
  <si>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</si>
  <si>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</si>
  <si>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</si>
  <si>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</si>
  <si>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</si>
  <si>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</si>
  <si>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</si>
  <si>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</si>
  <si>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</si>
  <si>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</si>
  <si>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</si>
  <si>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</si>
  <si>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</si>
  <si>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</si>
  <si>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</si>
  <si>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</si>
  <si>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</si>
  <si>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</si>
  <si>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</si>
  <si>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</si>
  <si>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</si>
  <si>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</si>
  <si>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</si>
  <si>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</si>
  <si>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</si>
  <si>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</si>
  <si>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</si>
  <si>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</si>
  <si>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</si>
  <si>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</si>
  <si>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</si>
  <si>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</si>
  <si>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</si>
  <si>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</si>
  <si>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</si>
  <si>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</si>
  <si>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</si>
  <si>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</si>
  <si>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</si>
  <si>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</si>
  <si>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</si>
  <si>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</si>
  <si>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</si>
  <si>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</si>
  <si>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</si>
  <si>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</si>
  <si>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</si>
  <si>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</si>
  <si>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</si>
  <si>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</si>
  <si>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</si>
  <si>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</si>
  <si>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</si>
  <si>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</si>
  <si>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</si>
  <si>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</si>
  <si>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</si>
  <si>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</si>
  <si>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</si>
  <si>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</si>
  <si>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</si>
  <si>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</si>
  <si>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</si>
  <si>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</si>
  <si>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</si>
  <si>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</si>
  <si>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</si>
  <si>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</si>
  <si>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</si>
  <si>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</si>
  <si>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</si>
  <si>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</si>
  <si>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</si>
  <si>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</si>
  <si>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</si>
  <si>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</si>
  <si>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</si>
  <si>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</si>
  <si>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</si>
  <si>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</si>
  <si>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</si>
  <si>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</si>
  <si>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</si>
  <si>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</si>
  <si>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</si>
  <si>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</si>
  <si>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</si>
  <si>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</si>
  <si>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</si>
  <si>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</si>
  <si>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</si>
  <si>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</si>
  <si>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</si>
  <si>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</si>
  <si>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</si>
  <si>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</si>
  <si>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</si>
  <si>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</si>
  <si>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</si>
  <si>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</si>
  <si>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</si>
  <si>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</si>
  <si>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</si>
  <si>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</si>
  <si>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</si>
  <si>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</si>
  <si>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</si>
  <si>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</si>
  <si>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</si>
  <si>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</si>
  <si>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</si>
  <si>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</si>
  <si>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</si>
  <si>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</si>
  <si>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</si>
  <si>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</si>
  <si>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</si>
  <si>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</si>
  <si>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</si>
  <si>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</si>
  <si>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</si>
  <si>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</si>
  <si>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</si>
  <si>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</si>
  <si>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</si>
  <si>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</si>
  <si>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</si>
  <si>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</si>
  <si>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</si>
  <si>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</si>
  <si>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</si>
  <si>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</si>
  <si>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</si>
  <si>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</si>
  <si>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</si>
  <si>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</si>
  <si>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</si>
  <si>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</si>
  <si>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</si>
  <si>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</si>
  <si>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</si>
  <si>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</si>
  <si>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</si>
  <si>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</si>
  <si>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</si>
  <si>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</si>
  <si>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</si>
  <si>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</si>
  <si>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</si>
  <si>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</si>
  <si>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</si>
  <si>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</si>
  <si>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</si>
  <si>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</si>
  <si>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</si>
  <si>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</si>
  <si>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</si>
  <si>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</si>
  <si>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</si>
  <si>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</si>
  <si>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</si>
  <si>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</si>
  <si>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</si>
  <si>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</si>
  <si>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</si>
  <si>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</si>
  <si>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</si>
  <si>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</si>
  <si>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</si>
  <si>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</si>
  <si>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</si>
  <si>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</si>
  <si>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</si>
  <si>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</si>
  <si>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</si>
  <si>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</si>
  <si>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</si>
  <si>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</si>
  <si>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</si>
  <si>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</si>
  <si>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</si>
  <si>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</si>
  <si>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</si>
  <si>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</si>
  <si>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</si>
  <si>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</si>
  <si>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</si>
  <si>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</si>
  <si>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</si>
  <si>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</si>
  <si>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</si>
  <si>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</si>
  <si>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</si>
  <si>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</si>
  <si>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</si>
  <si>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</si>
  <si>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</si>
  <si>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</si>
  <si>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</si>
  <si>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</si>
  <si>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</si>
  <si>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</si>
  <si>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</si>
  <si>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</si>
  <si>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</si>
  <si>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</si>
  <si>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</si>
  <si>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</si>
  <si>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</si>
  <si>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</si>
  <si>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</si>
  <si>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</si>
  <si>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</si>
  <si>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</si>
  <si>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</si>
  <si>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</si>
  <si>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</si>
  <si>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</si>
  <si>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</si>
  <si>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</si>
  <si>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</si>
  <si>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</si>
  <si>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</si>
  <si>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</si>
  <si>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</si>
  <si>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</si>
  <si>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</si>
  <si>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</si>
  <si>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</si>
  <si>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</si>
  <si>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</si>
  <si>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</si>
  <si>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</si>
  <si>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</si>
  <si>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</si>
  <si>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</si>
  <si>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</si>
  <si>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</si>
  <si>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</si>
  <si>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</si>
  <si>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</si>
  <si>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</si>
  <si>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</si>
  <si>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</si>
  <si>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</si>
  <si>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</si>
  <si>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</si>
  <si>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</si>
  <si>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</si>
  <si>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</si>
  <si>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</si>
  <si>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</si>
  <si>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</si>
  <si>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</si>
  <si>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</si>
  <si>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</si>
  <si>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</si>
  <si>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</si>
  <si>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</si>
  <si>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</si>
  <si>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</si>
  <si>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</si>
  <si>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</si>
  <si>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</si>
  <si>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</si>
  <si>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</si>
  <si>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</si>
  <si>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</si>
  <si>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</si>
  <si>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</si>
  <si>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</si>
  <si>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</si>
  <si>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</si>
  <si>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</si>
  <si>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</si>
  <si>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</si>
  <si>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</si>
  <si>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</si>
  <si>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</si>
  <si>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</si>
  <si>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</si>
  <si>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</si>
  <si>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</si>
  <si>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</si>
  <si>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</si>
  <si>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</si>
  <si>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</si>
  <si>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</si>
  <si>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</si>
  <si>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</si>
  <si>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</si>
  <si>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</si>
  <si>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</si>
  <si>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</si>
  <si>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</si>
  <si>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</si>
  <si>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</si>
  <si>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</si>
  <si>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</si>
  <si>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</si>
  <si>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</si>
  <si>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</si>
  <si>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</si>
  <si>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</si>
  <si>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</si>
  <si>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</si>
  <si>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</si>
  <si>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</si>
  <si>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</si>
  <si>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</si>
  <si>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</si>
  <si>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</si>
  <si>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</si>
  <si>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</si>
  <si>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</si>
  <si>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</si>
  <si>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</si>
  <si>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</si>
  <si>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</si>
  <si>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</si>
  <si>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</si>
  <si>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</si>
  <si>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</si>
  <si>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</si>
  <si>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</si>
  <si>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</si>
  <si>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</si>
  <si>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</si>
  <si>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</si>
  <si>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</si>
  <si>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</si>
  <si>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</si>
  <si>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</si>
  <si>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</si>
  <si>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</si>
  <si>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</si>
  <si>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</si>
  <si>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</si>
  <si>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</si>
  <si>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</si>
  <si>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</si>
  <si>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</si>
  <si>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</si>
  <si>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</si>
  <si>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</si>
  <si>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</si>
  <si>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</si>
  <si>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</si>
  <si>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</si>
  <si>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</si>
  <si>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</si>
  <si>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</si>
  <si>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</si>
  <si>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</si>
  <si>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</si>
  <si>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</si>
  <si>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</si>
  <si>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</si>
  <si>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</si>
  <si>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</si>
  <si>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</si>
  <si>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</si>
  <si>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</si>
  <si>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</si>
  <si>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</si>
  <si>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</si>
  <si>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</si>
  <si>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</si>
  <si>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</si>
  <si>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</si>
  <si>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</si>
  <si>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</si>
  <si>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</si>
  <si>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</si>
  <si>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</si>
  <si>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</si>
  <si>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</si>
  <si>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</si>
  <si>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</si>
  <si>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</si>
  <si>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</si>
  <si>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</si>
  <si>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</si>
  <si>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</si>
  <si>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</si>
  <si>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</si>
  <si>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</si>
  <si>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</si>
  <si>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</si>
  <si>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</si>
  <si>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</si>
  <si>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</si>
  <si>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</si>
  <si>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</si>
  <si>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</si>
  <si>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</si>
  <si>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</si>
  <si>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</si>
  <si>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</si>
  <si>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</si>
  <si>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</si>
  <si>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</si>
  <si>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</si>
  <si>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</si>
  <si>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</si>
  <si>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</si>
  <si>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</si>
  <si>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</si>
  <si>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</si>
  <si>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</si>
  <si>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</si>
  <si>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</si>
  <si>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</si>
  <si>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</si>
  <si>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</si>
  <si>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</si>
  <si>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</si>
  <si>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</si>
  <si>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</si>
  <si>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</si>
  <si>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</si>
  <si>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</si>
  <si>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</si>
  <si>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</si>
  <si>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</si>
  <si>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</si>
  <si>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</si>
  <si>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</si>
  <si>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</si>
  <si>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</si>
  <si>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</si>
  <si>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</si>
  <si>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</si>
  <si>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</si>
  <si>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</si>
  <si>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</si>
  <si>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</si>
  <si>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</si>
  <si>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</si>
  <si>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</si>
  <si>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</si>
  <si>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</si>
  <si>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</si>
  <si>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</si>
  <si>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</si>
  <si>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</si>
  <si>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</si>
  <si>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</si>
  <si>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</si>
  <si>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</si>
  <si>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</si>
  <si>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</si>
  <si>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</si>
  <si>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</si>
  <si>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</si>
  <si>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</si>
  <si>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</si>
  <si>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</si>
  <si>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</si>
  <si>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</si>
  <si>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</si>
  <si>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</si>
  <si>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</si>
  <si>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</si>
  <si>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</si>
  <si>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</si>
  <si>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</si>
  <si>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</si>
  <si>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</si>
  <si>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</si>
  <si>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</si>
  <si>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</si>
  <si>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</si>
  <si>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</si>
  <si>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</si>
  <si>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</si>
  <si>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</si>
  <si>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</si>
  <si>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</si>
  <si>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</si>
  <si>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</si>
  <si>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</si>
  <si>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</si>
  <si>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</si>
  <si>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</si>
  <si>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</si>
  <si>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</si>
  <si>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</si>
  <si>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</si>
  <si>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</si>
  <si>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</si>
  <si>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</si>
  <si>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</si>
  <si>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</si>
  <si>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</si>
  <si>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</si>
  <si>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</si>
  <si>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</si>
  <si>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</si>
  <si>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</si>
  <si>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</si>
  <si>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</si>
  <si>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</si>
  <si>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</si>
  <si>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</si>
  <si>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</si>
  <si>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</si>
  <si>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</si>
  <si>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</si>
  <si>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</si>
  <si>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</si>
  <si>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</si>
  <si>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</si>
  <si>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</si>
  <si>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</si>
  <si>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</si>
  <si>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</si>
  <si>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</si>
  <si>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</si>
  <si>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</si>
  <si>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</si>
  <si>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</si>
  <si>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</si>
  <si>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</si>
  <si>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</si>
  <si>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</si>
  <si>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</si>
  <si>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</si>
  <si>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</si>
  <si>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</si>
  <si>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</si>
  <si>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</si>
  <si>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</si>
  <si>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</si>
  <si>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</si>
  <si>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</si>
  <si>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</si>
  <si>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</si>
  <si>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</si>
  <si>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</si>
  <si>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</si>
  <si>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</si>
  <si>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</si>
  <si>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</si>
  <si>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</si>
  <si>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</si>
  <si>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</si>
  <si>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</si>
  <si>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</si>
  <si>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</si>
  <si>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</si>
  <si>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</si>
  <si>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</si>
  <si>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</si>
  <si>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</si>
  <si>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</si>
  <si>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</si>
  <si>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</si>
  <si>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</si>
  <si>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</si>
  <si>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</si>
  <si>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</si>
  <si>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</si>
  <si>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</si>
  <si>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</si>
  <si>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</si>
  <si>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</si>
  <si>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</si>
  <si>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</si>
  <si>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</si>
  <si>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</si>
  <si>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</si>
  <si>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</si>
  <si>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</si>
  <si>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</si>
  <si>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</si>
  <si>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</si>
  <si>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</si>
  <si>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</si>
  <si>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</si>
  <si>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</si>
  <si>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</si>
  <si>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</si>
  <si>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</si>
  <si>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</si>
  <si>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</si>
  <si>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</si>
  <si>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</si>
  <si>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</si>
  <si>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</si>
  <si>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</si>
  <si>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</si>
  <si>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</si>
  <si>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</si>
  <si>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</si>
  <si>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</si>
  <si>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</si>
  <si>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</si>
  <si>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</si>
  <si>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</si>
  <si>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</si>
  <si>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</si>
  <si>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</si>
  <si>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</si>
  <si>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</si>
  <si>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</si>
  <si>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</si>
  <si>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</si>
  <si>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</si>
  <si>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</si>
  <si>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</si>
  <si>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</si>
  <si>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</si>
  <si>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</si>
  <si>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</si>
  <si>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</si>
  <si>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</si>
  <si>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</si>
  <si>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</si>
  <si>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</si>
  <si>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</si>
  <si>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</si>
  <si>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</si>
  <si>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</si>
  <si>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</si>
  <si>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</si>
  <si>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</si>
  <si>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</si>
  <si>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</si>
  <si>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</si>
  <si>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</si>
  <si>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</si>
  <si>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</si>
  <si>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</si>
  <si>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</si>
  <si>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</si>
  <si>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</si>
  <si>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</si>
  <si>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</si>
  <si>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</si>
  <si>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</si>
  <si>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</si>
  <si>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</si>
  <si>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</si>
  <si>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</si>
  <si>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</si>
  <si>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</si>
  <si>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</si>
  <si>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</si>
  <si>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</si>
  <si>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</si>
  <si>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</si>
  <si>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</si>
  <si>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</si>
  <si>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</si>
  <si>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</si>
  <si>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</si>
  <si>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</si>
  <si>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</si>
  <si>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</si>
  <si>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</si>
  <si>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</si>
  <si>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</si>
  <si>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</si>
  <si>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</si>
  <si>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</si>
  <si>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</si>
  <si>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</si>
  <si>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</si>
  <si>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</si>
  <si>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</si>
  <si>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</si>
  <si>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</si>
  <si>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</si>
  <si>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</si>
  <si>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</si>
  <si>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</si>
  <si>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</si>
  <si>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</si>
  <si>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</si>
  <si>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</si>
  <si>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</si>
  <si>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</si>
  <si>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</si>
  <si>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</si>
  <si>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</si>
  <si>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</si>
  <si>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</si>
  <si>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</si>
  <si>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</si>
  <si>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</si>
  <si>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</si>
  <si>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</si>
  <si>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</si>
  <si>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</si>
  <si>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</si>
  <si>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</si>
  <si>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</si>
  <si>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</si>
  <si>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</si>
  <si>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</si>
  <si>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</si>
  <si>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</si>
  <si>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</si>
  <si>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</si>
  <si>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</si>
  <si>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</si>
  <si>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</si>
  <si>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</si>
  <si>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</si>
  <si>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</si>
  <si>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</si>
  <si>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</si>
  <si>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</si>
  <si>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</si>
  <si>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</si>
  <si>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</si>
  <si>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</si>
  <si>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</si>
  <si>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</si>
  <si>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</si>
  <si>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</si>
  <si>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</si>
  <si>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</si>
  <si>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</si>
  <si>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</si>
  <si>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</si>
  <si>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</si>
  <si>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</si>
  <si>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</si>
  <si>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</si>
  <si>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</si>
  <si>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</si>
  <si>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</si>
  <si>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</si>
  <si>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</si>
  <si>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</si>
  <si>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</si>
  <si>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</si>
  <si>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</si>
  <si>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</si>
  <si>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</si>
  <si>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</si>
  <si>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</si>
  <si>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</si>
  <si>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</si>
  <si>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</si>
  <si>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</si>
  <si>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</si>
  <si>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</si>
  <si>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</si>
  <si>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</si>
  <si>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</si>
  <si>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</si>
  <si>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</si>
  <si>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</si>
  <si>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</si>
  <si>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</si>
  <si>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</si>
  <si>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</si>
  <si>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</si>
  <si>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</si>
  <si>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</si>
  <si>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</si>
  <si>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</si>
  <si>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</si>
  <si>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</si>
  <si>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</si>
  <si>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</si>
  <si>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</si>
  <si>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</si>
  <si>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</si>
  <si>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</si>
  <si>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</si>
  <si>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</si>
  <si>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</si>
  <si>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</si>
  <si>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</si>
  <si>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</si>
  <si>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</si>
  <si>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</si>
  <si>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</si>
  <si>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</si>
  <si>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</si>
  <si>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</si>
  <si>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</si>
  <si>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</si>
  <si>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</si>
  <si>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</si>
  <si>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</si>
  <si>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</si>
  <si>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</si>
  <si>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</si>
  <si>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</si>
  <si>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</si>
  <si>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</si>
  <si>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</si>
  <si>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</si>
  <si>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</si>
  <si>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</si>
  <si>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</si>
  <si>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</si>
  <si>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</si>
  <si>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</si>
  <si>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</si>
  <si>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</si>
  <si>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</si>
  <si>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</si>
  <si>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</si>
  <si>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</si>
  <si>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</si>
  <si>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</si>
  <si>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</si>
  <si>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</si>
  <si>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</si>
  <si>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</si>
  <si>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</si>
  <si>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</si>
  <si>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</si>
  <si>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</si>
  <si>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</si>
  <si>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</si>
  <si>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</si>
  <si>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</si>
  <si>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</si>
  <si>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</si>
  <si>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</si>
  <si>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</si>
  <si>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</si>
  <si>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</si>
  <si>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</si>
  <si>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</si>
  <si>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</si>
  <si>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</si>
  <si>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</si>
  <si>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</si>
  <si>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</si>
  <si>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</si>
  <si>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</si>
  <si>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</si>
  <si>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</si>
  <si>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</si>
  <si>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</si>
  <si>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</si>
  <si>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</si>
  <si>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</si>
  <si>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</si>
  <si>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</si>
  <si>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</si>
  <si>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</si>
  <si>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</si>
  <si>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</si>
  <si>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</si>
  <si>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</si>
  <si>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</si>
  <si>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</si>
  <si>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</si>
  <si>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</si>
  <si>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</si>
  <si>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</si>
  <si>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</si>
  <si>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</si>
  <si>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</si>
  <si>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</si>
  <si>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</si>
  <si>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</si>
  <si>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</si>
  <si>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</si>
  <si>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</si>
  <si>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</si>
  <si>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</si>
  <si>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</si>
  <si>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</si>
  <si>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</si>
  <si>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</si>
  <si>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</si>
  <si>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</si>
  <si>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</si>
  <si>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</si>
  <si>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</si>
  <si>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</si>
  <si>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</si>
  <si>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</si>
  <si>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</si>
  <si>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</si>
  <si>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</si>
  <si>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</si>
  <si>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</si>
  <si>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</si>
  <si>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</si>
  <si>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</si>
  <si>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</si>
  <si>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</si>
  <si>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</si>
  <si>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</si>
  <si>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</si>
  <si>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</si>
  <si>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</si>
  <si>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</si>
  <si>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</si>
  <si>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</si>
  <si>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</si>
  <si>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</si>
  <si>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</si>
  <si>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</si>
  <si>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</si>
  <si>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</si>
  <si>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</si>
  <si>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</si>
  <si>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</si>
  <si>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</si>
  <si>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</si>
  <si>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</si>
  <si>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</si>
  <si>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</si>
  <si>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</si>
  <si>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</si>
  <si>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</si>
  <si>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</si>
  <si>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</si>
  <si>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</si>
  <si>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</si>
  <si>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</si>
  <si>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</si>
  <si>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</si>
  <si>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</si>
  <si>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</si>
  <si>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</si>
  <si>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</si>
  <si>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</si>
  <si>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</si>
  <si>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</si>
  <si>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</si>
  <si>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</si>
  <si>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</si>
  <si>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</si>
  <si>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</si>
  <si>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</si>
  <si>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</si>
  <si>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</si>
  <si>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</si>
  <si>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</si>
  <si>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</si>
  <si>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</si>
  <si>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</si>
  <si>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</si>
  <si>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</si>
  <si>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</si>
  <si>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</si>
  <si>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</si>
  <si>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</si>
  <si>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</si>
  <si>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</si>
  <si>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</si>
  <si>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</si>
  <si>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</si>
  <si>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</si>
  <si>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</si>
  <si>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</si>
  <si>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</si>
  <si>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</si>
  <si>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</si>
  <si>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</si>
  <si>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</si>
  <si>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</si>
  <si>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</si>
  <si>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</si>
  <si>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</si>
  <si>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</si>
  <si>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</si>
  <si>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</si>
  <si>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</si>
  <si>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</si>
  <si>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</si>
  <si>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</si>
  <si>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Stari grad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</si>
</sst>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1698</c:v>
                </c:pt>
                <c:pt idx="1">
                  <c:v>1967</c:v>
                </c:pt>
                <c:pt idx="2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1843</c:v>
                </c:pt>
                <c:pt idx="1">
                  <c:v>2115</c:v>
                </c:pt>
                <c:pt idx="2">
                  <c:v>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1873536"/>
        <c:axId val="141875072"/>
      </c:barChart>
      <c:catAx>
        <c:axId val="14187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75072"/>
        <c:crosses val="autoZero"/>
        <c:auto val="1"/>
        <c:lblAlgn val="ctr"/>
        <c:lblOffset val="100"/>
        <c:noMultiLvlLbl val="0"/>
      </c:catAx>
      <c:valAx>
        <c:axId val="14187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18735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135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755520"/>
        <c:axId val="145757312"/>
      </c:barChart>
      <c:catAx>
        <c:axId val="14575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57312"/>
        <c:crosses val="autoZero"/>
        <c:auto val="1"/>
        <c:lblAlgn val="ctr"/>
        <c:lblOffset val="100"/>
        <c:noMultiLvlLbl val="0"/>
      </c:catAx>
      <c:valAx>
        <c:axId val="14575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75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41</c:v>
                </c:pt>
                <c:pt idx="1">
                  <c:v>25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04672"/>
        <c:axId val="145806464"/>
      </c:barChart>
      <c:catAx>
        <c:axId val="145804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06464"/>
        <c:crosses val="autoZero"/>
        <c:auto val="1"/>
        <c:lblAlgn val="ctr"/>
        <c:lblOffset val="100"/>
        <c:noMultiLvlLbl val="0"/>
      </c:catAx>
      <c:valAx>
        <c:axId val="145806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0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844864"/>
        <c:axId val="145858944"/>
      </c:barChart>
      <c:catAx>
        <c:axId val="14584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58944"/>
        <c:crosses val="autoZero"/>
        <c:auto val="1"/>
        <c:lblAlgn val="ctr"/>
        <c:lblOffset val="100"/>
        <c:noMultiLvlLbl val="0"/>
      </c:catAx>
      <c:valAx>
        <c:axId val="145858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844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965440"/>
        <c:axId val="145966976"/>
      </c:barChart>
      <c:catAx>
        <c:axId val="14596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66976"/>
        <c:crosses val="autoZero"/>
        <c:auto val="1"/>
        <c:lblAlgn val="ctr"/>
        <c:lblOffset val="100"/>
        <c:noMultiLvlLbl val="0"/>
      </c:catAx>
      <c:valAx>
        <c:axId val="14596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965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14.985103828538396</c:v>
                </c:pt>
                <c:pt idx="1">
                  <c:v>60.725243452354484</c:v>
                </c:pt>
                <c:pt idx="2">
                  <c:v>24.289652719107117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162816"/>
        <c:axId val="146164352"/>
      </c:barChart>
      <c:catAx>
        <c:axId val="1461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164352"/>
        <c:crosses val="autoZero"/>
        <c:auto val="1"/>
        <c:lblAlgn val="ctr"/>
        <c:lblOffset val="100"/>
        <c:noMultiLvlLbl val="0"/>
      </c:catAx>
      <c:valAx>
        <c:axId val="14616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16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6211584"/>
        <c:axId val="146213120"/>
      </c:barChart>
      <c:catAx>
        <c:axId val="14621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13120"/>
        <c:crosses val="autoZero"/>
        <c:auto val="1"/>
        <c:lblAlgn val="ctr"/>
        <c:lblOffset val="100"/>
        <c:noMultiLvlLbl val="0"/>
      </c:catAx>
      <c:valAx>
        <c:axId val="146213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62115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99.4</c:v>
                </c:pt>
                <c:pt idx="1">
                  <c:v>84.8</c:v>
                </c:pt>
                <c:pt idx="2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83.3</c:v>
                </c:pt>
                <c:pt idx="1">
                  <c:v>103.5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264448"/>
        <c:axId val="146265984"/>
      </c:barChart>
      <c:catAx>
        <c:axId val="146264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65984"/>
        <c:crosses val="autoZero"/>
        <c:auto val="1"/>
        <c:lblAlgn val="ctr"/>
        <c:lblOffset val="100"/>
        <c:noMultiLvlLbl val="0"/>
      </c:catAx>
      <c:valAx>
        <c:axId val="14626598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644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</c:v>
                </c:pt>
                <c:pt idx="1">
                  <c:v>88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6291328"/>
        <c:axId val="146317696"/>
      </c:barChart>
      <c:catAx>
        <c:axId val="1462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17696"/>
        <c:crosses val="autoZero"/>
        <c:auto val="1"/>
        <c:lblAlgn val="ctr"/>
        <c:lblOffset val="100"/>
        <c:noMultiLvlLbl val="0"/>
      </c:catAx>
      <c:valAx>
        <c:axId val="14631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291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403</c:v>
                </c:pt>
                <c:pt idx="1">
                  <c:v>440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619</c:v>
                </c:pt>
                <c:pt idx="1">
                  <c:v>934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39712"/>
        <c:axId val="146341248"/>
      </c:barChart>
      <c:catAx>
        <c:axId val="14633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41248"/>
        <c:crosses val="autoZero"/>
        <c:auto val="1"/>
        <c:lblAlgn val="ctr"/>
        <c:lblOffset val="100"/>
        <c:noMultiLvlLbl val="0"/>
      </c:catAx>
      <c:valAx>
        <c:axId val="146341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339712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192</c:v>
                </c:pt>
                <c:pt idx="1">
                  <c:v>215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44896"/>
        <c:axId val="142546432"/>
      </c:barChart>
      <c:catAx>
        <c:axId val="14254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46432"/>
        <c:crosses val="autoZero"/>
        <c:auto val="1"/>
        <c:lblAlgn val="ctr"/>
        <c:lblOffset val="100"/>
        <c:noMultiLvlLbl val="0"/>
      </c:catAx>
      <c:valAx>
        <c:axId val="14254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25448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277</c:v>
                </c:pt>
                <c:pt idx="1">
                  <c:v>291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395</c:v>
                </c:pt>
                <c:pt idx="1">
                  <c:v>1111</c:v>
                </c:pt>
                <c:pt idx="2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859520"/>
        <c:axId val="146861056"/>
      </c:barChart>
      <c:catAx>
        <c:axId val="14685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61056"/>
        <c:crosses val="autoZero"/>
        <c:auto val="1"/>
        <c:lblAlgn val="ctr"/>
        <c:lblOffset val="100"/>
        <c:noMultiLvlLbl val="0"/>
      </c:catAx>
      <c:valAx>
        <c:axId val="14686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85952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2.0521143670238784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2.1988527724665392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2.0699008404108676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1.8542398505936235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2.1499399706523188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2.9280981813330964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3.5706345324380808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4.3265596513851214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4.4021521632798262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4.1864911734625814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3.4594690737693985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3.3082840499799904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3.5083818755836189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4.2020543376761967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4.4666281293076615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2.416737071457157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1.889812797367602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1.6919382809373471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660736"/>
        <c:axId val="146674816"/>
      </c:barChart>
      <c:catAx>
        <c:axId val="1466607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6674816"/>
        <c:crosses val="autoZero"/>
        <c:auto val="1"/>
        <c:lblAlgn val="ctr"/>
        <c:lblOffset val="100"/>
        <c:noMultiLvlLbl val="0"/>
      </c:catAx>
      <c:valAx>
        <c:axId val="1466748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66607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2.1788429899061765</c:v>
                </c:pt>
                <c:pt idx="1">
                  <c:v>2.1388234247854507</c:v>
                </c:pt>
                <c:pt idx="2">
                  <c:v>2.1076970963582196</c:v>
                </c:pt>
                <c:pt idx="3">
                  <c:v>1.907599270754591</c:v>
                </c:pt>
                <c:pt idx="4">
                  <c:v>2.049891057850505</c:v>
                </c:pt>
                <c:pt idx="5">
                  <c:v>2.6012717328471697</c:v>
                </c:pt>
                <c:pt idx="6">
                  <c:v>3.1904486637911864</c:v>
                </c:pt>
                <c:pt idx="7">
                  <c:v>3.7596158121748409</c:v>
                </c:pt>
                <c:pt idx="8">
                  <c:v>3.9241406910044914</c:v>
                </c:pt>
                <c:pt idx="9">
                  <c:v>3.5506247498777177</c:v>
                </c:pt>
                <c:pt idx="10">
                  <c:v>3.0081373115745476</c:v>
                </c:pt>
                <c:pt idx="11">
                  <c:v>2.643514607141269</c:v>
                </c:pt>
                <c:pt idx="12">
                  <c:v>2.6346213704477743</c:v>
                </c:pt>
                <c:pt idx="13">
                  <c:v>3.0081373115745476</c:v>
                </c:pt>
                <c:pt idx="14">
                  <c:v>2.9836809106674371</c:v>
                </c:pt>
                <c:pt idx="15">
                  <c:v>1.647472097469874</c:v>
                </c:pt>
                <c:pt idx="16">
                  <c:v>1.1472275334608031</c:v>
                </c:pt>
                <c:pt idx="17">
                  <c:v>0.83596424918849221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6707584"/>
        <c:axId val="146709120"/>
      </c:barChart>
      <c:catAx>
        <c:axId val="146707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6709120"/>
        <c:crosses val="autoZero"/>
        <c:auto val="1"/>
        <c:lblAlgn val="ctr"/>
        <c:lblOffset val="100"/>
        <c:noMultiLvlLbl val="0"/>
      </c:catAx>
      <c:valAx>
        <c:axId val="1467091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6707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1.7199243786600267</c:v>
                </c:pt>
                <c:pt idx="1">
                  <c:v>1.9867170502690941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0.15677594872504266</c:v>
                </c:pt>
                <c:pt idx="1">
                  <c:v>0.17176228100309171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0.47032784617512796</c:v>
                </c:pt>
                <c:pt idx="1">
                  <c:v>0.21184014657047978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5.0998293908793286</c:v>
                </c:pt>
                <c:pt idx="1">
                  <c:v>5.0154586052902781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31.954627196016045</c:v>
                </c:pt>
                <c:pt idx="1">
                  <c:v>35.50898889270583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8.4474570018905339</c:v>
                </c:pt>
                <c:pt idx="1">
                  <c:v>8.3190198099164085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52.151058237653892</c:v>
                </c:pt>
                <c:pt idx="1">
                  <c:v>48.786213214244817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6941056"/>
        <c:axId val="146942592"/>
      </c:barChart>
      <c:catAx>
        <c:axId val="14694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42592"/>
        <c:crosses val="autoZero"/>
        <c:auto val="1"/>
        <c:lblAlgn val="ctr"/>
        <c:lblOffset val="100"/>
        <c:noMultiLvlLbl val="0"/>
      </c:catAx>
      <c:valAx>
        <c:axId val="146942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6941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11.762807211693643</c:v>
                </c:pt>
                <c:pt idx="1">
                  <c:v>7.7522042826062068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14.363443537603171</c:v>
                </c:pt>
                <c:pt idx="1">
                  <c:v>14.399404557425857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72.11693641351961</c:v>
                </c:pt>
                <c:pt idx="1">
                  <c:v>75.707088056796053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1.7568128371835661</c:v>
                </c:pt>
                <c:pt idx="1">
                  <c:v>2.141303103171877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005824"/>
        <c:axId val="147007360"/>
      </c:barChart>
      <c:catAx>
        <c:axId val="147005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07360"/>
        <c:crosses val="autoZero"/>
        <c:auto val="1"/>
        <c:lblAlgn val="ctr"/>
        <c:lblOffset val="100"/>
        <c:noMultiLvlLbl val="0"/>
      </c:catAx>
      <c:valAx>
        <c:axId val="14700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0582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7034112"/>
        <c:axId val="147035648"/>
      </c:barChart>
      <c:catAx>
        <c:axId val="1470341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35648"/>
        <c:crosses val="autoZero"/>
        <c:auto val="1"/>
        <c:lblAlgn val="ctr"/>
        <c:lblOffset val="100"/>
        <c:noMultiLvlLbl val="0"/>
      </c:catAx>
      <c:valAx>
        <c:axId val="1470356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034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7.0000000000000007E-2</c:v>
                </c:pt>
                <c:pt idx="1">
                  <c:v>0.08</c:v>
                </c:pt>
                <c:pt idx="3">
                  <c:v>7.0000000000000007E-2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7092608"/>
        <c:axId val="147094144"/>
      </c:barChart>
      <c:catAx>
        <c:axId val="14709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94144"/>
        <c:crosses val="autoZero"/>
        <c:auto val="1"/>
        <c:lblAlgn val="ctr"/>
        <c:lblOffset val="100"/>
        <c:noMultiLvlLbl val="0"/>
      </c:catAx>
      <c:valAx>
        <c:axId val="1470941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0926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7464192"/>
        <c:axId val="147465728"/>
      </c:barChart>
      <c:catAx>
        <c:axId val="1474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65728"/>
        <c:crosses val="autoZero"/>
        <c:auto val="1"/>
        <c:lblAlgn val="ctr"/>
        <c:lblOffset val="100"/>
        <c:noMultiLvlLbl val="0"/>
      </c:catAx>
      <c:valAx>
        <c:axId val="1474657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641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216256"/>
        <c:axId val="147217792"/>
      </c:barChart>
      <c:catAx>
        <c:axId val="14721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7792"/>
        <c:crosses val="autoZero"/>
        <c:auto val="1"/>
        <c:lblAlgn val="ctr"/>
        <c:lblOffset val="100"/>
        <c:noMultiLvlLbl val="0"/>
      </c:catAx>
      <c:valAx>
        <c:axId val="14721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21625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261</c:v>
                </c:pt>
                <c:pt idx="1">
                  <c:v>212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276928"/>
        <c:axId val="147278464"/>
      </c:barChart>
      <c:catAx>
        <c:axId val="14727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278464"/>
        <c:crosses val="autoZero"/>
        <c:auto val="1"/>
        <c:lblAlgn val="ctr"/>
        <c:lblOffset val="100"/>
        <c:noMultiLvlLbl val="0"/>
      </c:catAx>
      <c:valAx>
        <c:axId val="14727846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276928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1009</c:v>
                </c:pt>
                <c:pt idx="1">
                  <c:v>809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650</c:v>
                </c:pt>
                <c:pt idx="1">
                  <c:v>513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2597504"/>
        <c:axId val="145101952"/>
      </c:barChart>
      <c:catAx>
        <c:axId val="1425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101952"/>
        <c:crosses val="autoZero"/>
        <c:auto val="1"/>
        <c:lblAlgn val="ctr"/>
        <c:lblOffset val="100"/>
        <c:noMultiLvlLbl val="0"/>
      </c:catAx>
      <c:valAx>
        <c:axId val="14510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5975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481</c:v>
                </c:pt>
                <c:pt idx="1">
                  <c:v>495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385</c:v>
                </c:pt>
                <c:pt idx="1">
                  <c:v>454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329792"/>
        <c:axId val="147331328"/>
      </c:barChart>
      <c:catAx>
        <c:axId val="1473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31328"/>
        <c:crosses val="autoZero"/>
        <c:auto val="1"/>
        <c:lblAlgn val="ctr"/>
        <c:lblOffset val="100"/>
        <c:noMultiLvlLbl val="0"/>
      </c:catAx>
      <c:valAx>
        <c:axId val="1473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3297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45.198071116318893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26.341881112262833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15.174185407183741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9.8607418090044607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2.6815088557393301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0.74361169949073869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7422592"/>
        <c:axId val="147440768"/>
      </c:barChart>
      <c:catAx>
        <c:axId val="147422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7440768"/>
        <c:crosses val="autoZero"/>
        <c:auto val="1"/>
        <c:lblAlgn val="ctr"/>
        <c:lblOffset val="100"/>
        <c:noMultiLvlLbl val="0"/>
      </c:catAx>
      <c:valAx>
        <c:axId val="1474407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4225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62.54</c:v>
                </c:pt>
                <c:pt idx="1">
                  <c:v>32.9</c:v>
                </c:pt>
                <c:pt idx="2">
                  <c:v>4.0999999999999996</c:v>
                </c:pt>
                <c:pt idx="3">
                  <c:v>0.4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61.75</c:v>
                </c:pt>
                <c:pt idx="1">
                  <c:v>32.72</c:v>
                </c:pt>
                <c:pt idx="2">
                  <c:v>4.97</c:v>
                </c:pt>
                <c:pt idx="3">
                  <c:v>0.51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7616896"/>
        <c:axId val="147618432"/>
      </c:barChart>
      <c:catAx>
        <c:axId val="14761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18432"/>
        <c:crosses val="autoZero"/>
        <c:auto val="1"/>
        <c:lblAlgn val="ctr"/>
        <c:lblOffset val="100"/>
        <c:noMultiLvlLbl val="0"/>
      </c:catAx>
      <c:valAx>
        <c:axId val="14761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168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105104</c:v>
                </c:pt>
                <c:pt idx="1">
                  <c:v>126162</c:v>
                </c:pt>
                <c:pt idx="2">
                  <c:v>154469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639296"/>
        <c:axId val="147919616"/>
      </c:barChart>
      <c:catAx>
        <c:axId val="14763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19616"/>
        <c:crosses val="autoZero"/>
        <c:auto val="1"/>
        <c:lblAlgn val="ctr"/>
        <c:lblOffset val="100"/>
        <c:noMultiLvlLbl val="0"/>
      </c:catAx>
      <c:valAx>
        <c:axId val="14791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3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10839</c:v>
                </c:pt>
                <c:pt idx="1">
                  <c:v>10986</c:v>
                </c:pt>
                <c:pt idx="2">
                  <c:v>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9735</c:v>
                </c:pt>
                <c:pt idx="1">
                  <c:v>9839</c:v>
                </c:pt>
                <c:pt idx="2">
                  <c:v>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53920"/>
        <c:axId val="147968000"/>
      </c:barChart>
      <c:catAx>
        <c:axId val="14795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68000"/>
        <c:crosses val="autoZero"/>
        <c:auto val="1"/>
        <c:lblAlgn val="ctr"/>
        <c:lblOffset val="100"/>
        <c:noMultiLvlLbl val="0"/>
      </c:catAx>
      <c:valAx>
        <c:axId val="147968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53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1.5</c:v>
                </c:pt>
                <c:pt idx="1">
                  <c:v>6.4</c:v>
                </c:pt>
                <c:pt idx="2">
                  <c:v>0.3</c:v>
                </c:pt>
                <c:pt idx="3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1805056"/>
        <c:axId val="141806592"/>
      </c:barChart>
      <c:catAx>
        <c:axId val="14180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92"/>
        <c:crosses val="autoZero"/>
        <c:auto val="1"/>
        <c:lblAlgn val="ctr"/>
        <c:lblOffset val="100"/>
        <c:noMultiLvlLbl val="0"/>
      </c:catAx>
      <c:valAx>
        <c:axId val="1418065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505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799424"/>
        <c:axId val="147809408"/>
      </c:barChart>
      <c:catAx>
        <c:axId val="14779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09408"/>
        <c:crosses val="autoZero"/>
        <c:auto val="1"/>
        <c:lblAlgn val="ctr"/>
        <c:lblOffset val="100"/>
        <c:noMultiLvlLbl val="0"/>
      </c:catAx>
      <c:valAx>
        <c:axId val="14780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79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6.5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38080"/>
        <c:axId val="147839616"/>
      </c:barChart>
      <c:catAx>
        <c:axId val="14783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39616"/>
        <c:crosses val="autoZero"/>
        <c:auto val="1"/>
        <c:lblAlgn val="ctr"/>
        <c:lblOffset val="100"/>
        <c:noMultiLvlLbl val="0"/>
      </c:catAx>
      <c:valAx>
        <c:axId val="14783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380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13.8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64192"/>
        <c:axId val="147874176"/>
      </c:barChart>
      <c:catAx>
        <c:axId val="1478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74176"/>
        <c:crosses val="autoZero"/>
        <c:auto val="1"/>
        <c:lblAlgn val="ctr"/>
        <c:lblOffset val="100"/>
        <c:noMultiLvlLbl val="0"/>
      </c:catAx>
      <c:valAx>
        <c:axId val="14787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86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12.6</c:v>
                </c:pt>
                <c:pt idx="1">
                  <c:v>49.8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47986304"/>
        <c:axId val="147987840"/>
      </c:barChart>
      <c:catAx>
        <c:axId val="1479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87840"/>
        <c:crosses val="autoZero"/>
        <c:auto val="1"/>
        <c:lblAlgn val="ctr"/>
        <c:lblOffset val="100"/>
        <c:noMultiLvlLbl val="0"/>
      </c:catAx>
      <c:valAx>
        <c:axId val="1479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9863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25344"/>
        <c:axId val="148026880"/>
      </c:barChart>
      <c:catAx>
        <c:axId val="14802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26880"/>
        <c:crosses val="autoZero"/>
        <c:auto val="1"/>
        <c:lblAlgn val="ctr"/>
        <c:lblOffset val="100"/>
        <c:noMultiLvlLbl val="0"/>
      </c:catAx>
      <c:valAx>
        <c:axId val="148026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2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2.4</c:v>
                </c:pt>
                <c:pt idx="1">
                  <c:v>10.8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12.7</c:v>
                </c:pt>
                <c:pt idx="1">
                  <c:v>16.5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84.9</c:v>
                </c:pt>
                <c:pt idx="1">
                  <c:v>72.7</c:v>
                </c:pt>
                <c:pt idx="2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76256"/>
        <c:axId val="148460672"/>
      </c:barChart>
      <c:catAx>
        <c:axId val="1481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460672"/>
        <c:crosses val="autoZero"/>
        <c:auto val="1"/>
        <c:lblAlgn val="ctr"/>
        <c:lblOffset val="100"/>
        <c:noMultiLvlLbl val="0"/>
      </c:catAx>
      <c:valAx>
        <c:axId val="148460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76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11800</c:v>
                </c:pt>
                <c:pt idx="1">
                  <c:v>24739</c:v>
                </c:pt>
                <c:pt idx="2">
                  <c:v>31117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59588</c:v>
                </c:pt>
                <c:pt idx="1">
                  <c:v>124655</c:v>
                </c:pt>
                <c:pt idx="2">
                  <c:v>277866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83072"/>
        <c:axId val="148484864"/>
      </c:barChart>
      <c:catAx>
        <c:axId val="1484830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84864"/>
        <c:crosses val="autoZero"/>
        <c:auto val="1"/>
        <c:lblAlgn val="ctr"/>
        <c:lblOffset val="100"/>
        <c:noMultiLvlLbl val="0"/>
      </c:catAx>
      <c:valAx>
        <c:axId val="1484848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483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22962</c:v>
                </c:pt>
                <c:pt idx="1">
                  <c:v>50324</c:v>
                </c:pt>
                <c:pt idx="2">
                  <c:v>63785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132492</c:v>
                </c:pt>
                <c:pt idx="1">
                  <c:v>302141</c:v>
                </c:pt>
                <c:pt idx="2">
                  <c:v>748150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220544"/>
        <c:axId val="148226432"/>
      </c:barChart>
      <c:catAx>
        <c:axId val="14822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26432"/>
        <c:crosses val="autoZero"/>
        <c:auto val="1"/>
        <c:lblAlgn val="ctr"/>
        <c:lblOffset val="100"/>
        <c:noMultiLvlLbl val="0"/>
      </c:catAx>
      <c:valAx>
        <c:axId val="148226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2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1.9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257024"/>
        <c:axId val="148267008"/>
      </c:barChart>
      <c:catAx>
        <c:axId val="14825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267008"/>
        <c:crosses val="autoZero"/>
        <c:auto val="1"/>
        <c:lblAlgn val="ctr"/>
        <c:lblOffset val="100"/>
        <c:noMultiLvlLbl val="0"/>
      </c:catAx>
      <c:valAx>
        <c:axId val="148267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25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43.8</c:v>
                </c:pt>
                <c:pt idx="1">
                  <c:v>44.9</c:v>
                </c:pt>
                <c:pt idx="2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50.4</c:v>
                </c:pt>
                <c:pt idx="1">
                  <c:v>51.8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383616"/>
        <c:axId val="148385152"/>
      </c:barChart>
      <c:catAx>
        <c:axId val="148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85152"/>
        <c:crosses val="autoZero"/>
        <c:auto val="1"/>
        <c:lblAlgn val="ctr"/>
        <c:lblOffset val="100"/>
        <c:noMultiLvlLbl val="0"/>
      </c:catAx>
      <c:valAx>
        <c:axId val="14838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83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54.710999999999999</c:v>
                </c:pt>
                <c:pt idx="1">
                  <c:v>54.710999999999999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588032"/>
        <c:axId val="148589568"/>
      </c:barChart>
      <c:catAx>
        <c:axId val="148588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89568"/>
        <c:crosses val="autoZero"/>
        <c:auto val="1"/>
        <c:lblAlgn val="ctr"/>
        <c:lblOffset val="100"/>
        <c:noMultiLvlLbl val="0"/>
      </c:catAx>
      <c:valAx>
        <c:axId val="1485895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588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628224"/>
        <c:axId val="148629760"/>
      </c:barChart>
      <c:catAx>
        <c:axId val="14862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29760"/>
        <c:crosses val="autoZero"/>
        <c:auto val="1"/>
        <c:lblAlgn val="ctr"/>
        <c:lblOffset val="100"/>
        <c:noMultiLvlLbl val="0"/>
      </c:catAx>
      <c:valAx>
        <c:axId val="14862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62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672512"/>
        <c:axId val="148674048"/>
      </c:barChart>
      <c:catAx>
        <c:axId val="1486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74048"/>
        <c:crosses val="autoZero"/>
        <c:auto val="1"/>
        <c:lblAlgn val="ctr"/>
        <c:lblOffset val="100"/>
        <c:noMultiLvlLbl val="0"/>
      </c:catAx>
      <c:valAx>
        <c:axId val="14867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6725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12.3</c:v>
                </c:pt>
                <c:pt idx="1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51.3</c:v>
                </c:pt>
                <c:pt idx="1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36.4</c:v>
                </c:pt>
                <c:pt idx="1">
                  <c:v>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5583104"/>
        <c:axId val="145609472"/>
      </c:barChart>
      <c:catAx>
        <c:axId val="145583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609472"/>
        <c:crosses val="autoZero"/>
        <c:auto val="1"/>
        <c:lblAlgn val="ctr"/>
        <c:lblOffset val="100"/>
        <c:noMultiLvlLbl val="0"/>
      </c:catAx>
      <c:valAx>
        <c:axId val="145609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583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1698</c:v>
                </c:pt>
                <c:pt idx="1">
                  <c:v>1967</c:v>
                </c:pt>
                <c:pt idx="2">
                  <c:v>2186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1843</c:v>
                </c:pt>
                <c:pt idx="1">
                  <c:v>2115</c:v>
                </c:pt>
                <c:pt idx="2">
                  <c:v>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852864"/>
        <c:axId val="144854400"/>
      </c:barChart>
      <c:catAx>
        <c:axId val="14485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54400"/>
        <c:crosses val="autoZero"/>
        <c:auto val="1"/>
        <c:lblAlgn val="ctr"/>
        <c:lblOffset val="100"/>
        <c:noMultiLvlLbl val="0"/>
      </c:catAx>
      <c:valAx>
        <c:axId val="14485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52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192</c:v>
                </c:pt>
                <c:pt idx="1">
                  <c:v>215</c:v>
                </c:pt>
                <c:pt idx="2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96</c:v>
                </c:pt>
                <c:pt idx="1">
                  <c:v>90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894976"/>
        <c:axId val="144909056"/>
      </c:barChart>
      <c:catAx>
        <c:axId val="14489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909056"/>
        <c:crosses val="autoZero"/>
        <c:auto val="1"/>
        <c:lblAlgn val="ctr"/>
        <c:lblOffset val="100"/>
        <c:noMultiLvlLbl val="0"/>
      </c:catAx>
      <c:valAx>
        <c:axId val="1449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94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1009</c:v>
                </c:pt>
                <c:pt idx="1">
                  <c:v>809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650</c:v>
                </c:pt>
                <c:pt idx="1">
                  <c:v>513</c:v>
                </c:pt>
                <c:pt idx="2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924032"/>
        <c:axId val="144958592"/>
      </c:barChart>
      <c:catAx>
        <c:axId val="1449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58592"/>
        <c:crosses val="autoZero"/>
        <c:auto val="1"/>
        <c:lblAlgn val="ctr"/>
        <c:lblOffset val="100"/>
        <c:noMultiLvlLbl val="0"/>
      </c:catAx>
      <c:valAx>
        <c:axId val="14495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924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12.6</c:v>
                </c:pt>
                <c:pt idx="1">
                  <c:v>49.8</c:v>
                </c:pt>
                <c:pt idx="2">
                  <c:v>37.6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12.3</c:v>
                </c:pt>
                <c:pt idx="1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51.3</c:v>
                </c:pt>
                <c:pt idx="1">
                  <c:v>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36.4</c:v>
                </c:pt>
                <c:pt idx="1">
                  <c:v>39.4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633280"/>
        <c:axId val="149647360"/>
      </c:barChart>
      <c:catAx>
        <c:axId val="14963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647360"/>
        <c:crosses val="autoZero"/>
        <c:auto val="1"/>
        <c:lblAlgn val="ctr"/>
        <c:lblOffset val="100"/>
        <c:noMultiLvlLbl val="0"/>
      </c:catAx>
      <c:valAx>
        <c:axId val="1496473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3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2.4</c:v>
                </c:pt>
                <c:pt idx="1">
                  <c:v>10.8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12.7</c:v>
                </c:pt>
                <c:pt idx="1">
                  <c:v>16.5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84.9</c:v>
                </c:pt>
                <c:pt idx="1">
                  <c:v>72.7</c:v>
                </c:pt>
                <c:pt idx="2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9698816"/>
        <c:axId val="149704704"/>
      </c:barChart>
      <c:catAx>
        <c:axId val="1496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704704"/>
        <c:crosses val="autoZero"/>
        <c:auto val="1"/>
        <c:lblAlgn val="ctr"/>
        <c:lblOffset val="100"/>
        <c:noMultiLvlLbl val="0"/>
      </c:catAx>
      <c:valAx>
        <c:axId val="1497047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96988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9731200"/>
        <c:axId val="149732736"/>
      </c:barChart>
      <c:catAx>
        <c:axId val="149731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732736"/>
        <c:crosses val="autoZero"/>
        <c:auto val="1"/>
        <c:lblAlgn val="ctr"/>
        <c:lblOffset val="100"/>
        <c:noMultiLvlLbl val="0"/>
      </c:catAx>
      <c:valAx>
        <c:axId val="14973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31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1112</c:v>
                </c:pt>
                <c:pt idx="1">
                  <c:v>2837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1258</c:v>
                </c:pt>
                <c:pt idx="1">
                  <c:v>4191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84832"/>
        <c:axId val="149803008"/>
      </c:barChart>
      <c:catAx>
        <c:axId val="149784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803008"/>
        <c:crosses val="autoZero"/>
        <c:auto val="1"/>
        <c:lblAlgn val="ctr"/>
        <c:lblOffset val="100"/>
        <c:noMultiLvlLbl val="0"/>
      </c:catAx>
      <c:valAx>
        <c:axId val="14980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784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300</c:v>
                </c:pt>
                <c:pt idx="1">
                  <c:v>768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308</c:v>
                </c:pt>
                <c:pt idx="1">
                  <c:v>1031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30912"/>
        <c:axId val="150232448"/>
      </c:barChart>
      <c:catAx>
        <c:axId val="150230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32448"/>
        <c:crosses val="autoZero"/>
        <c:auto val="1"/>
        <c:lblAlgn val="ctr"/>
        <c:lblOffset val="100"/>
        <c:noMultiLvlLbl val="0"/>
      </c:catAx>
      <c:valAx>
        <c:axId val="15023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30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1298</c:v>
                </c:pt>
                <c:pt idx="1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67392"/>
        <c:axId val="150268928"/>
      </c:barChart>
      <c:catAx>
        <c:axId val="15026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68928"/>
        <c:crosses val="autoZero"/>
        <c:auto val="1"/>
        <c:lblAlgn val="ctr"/>
        <c:lblOffset val="100"/>
        <c:noMultiLvlLbl val="0"/>
      </c:catAx>
      <c:valAx>
        <c:axId val="15026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6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5250944"/>
        <c:axId val="145252736"/>
      </c:barChart>
      <c:catAx>
        <c:axId val="14525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252736"/>
        <c:crosses val="autoZero"/>
        <c:auto val="1"/>
        <c:lblAlgn val="ctr"/>
        <c:lblOffset val="100"/>
        <c:noMultiLvlLbl val="0"/>
      </c:catAx>
      <c:valAx>
        <c:axId val="14525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525094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135</c:v>
                </c:pt>
                <c:pt idx="1">
                  <c:v>135</c:v>
                </c:pt>
                <c:pt idx="2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97600"/>
        <c:axId val="150307584"/>
      </c:barChart>
      <c:catAx>
        <c:axId val="1502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7584"/>
        <c:crosses val="autoZero"/>
        <c:auto val="1"/>
        <c:lblAlgn val="ctr"/>
        <c:lblOffset val="100"/>
        <c:noMultiLvlLbl val="0"/>
      </c:catAx>
      <c:valAx>
        <c:axId val="15030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41</c:v>
                </c:pt>
                <c:pt idx="1">
                  <c:v>25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27264"/>
        <c:axId val="150045440"/>
      </c:barChart>
      <c:catAx>
        <c:axId val="15002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45440"/>
        <c:crosses val="autoZero"/>
        <c:auto val="1"/>
        <c:lblAlgn val="ctr"/>
        <c:lblOffset val="100"/>
        <c:noMultiLvlLbl val="0"/>
      </c:catAx>
      <c:valAx>
        <c:axId val="15004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00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28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086400"/>
        <c:axId val="150087936"/>
      </c:barChart>
      <c:catAx>
        <c:axId val="15008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87936"/>
        <c:crosses val="autoZero"/>
        <c:auto val="1"/>
        <c:lblAlgn val="ctr"/>
        <c:lblOffset val="100"/>
        <c:noMultiLvlLbl val="0"/>
      </c:catAx>
      <c:valAx>
        <c:axId val="15008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08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46</c:v>
                </c:pt>
                <c:pt idx="1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26592"/>
        <c:axId val="150128128"/>
      </c:barChart>
      <c:catAx>
        <c:axId val="15012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28128"/>
        <c:crosses val="autoZero"/>
        <c:auto val="1"/>
        <c:lblAlgn val="ctr"/>
        <c:lblOffset val="100"/>
        <c:noMultiLvlLbl val="0"/>
      </c:catAx>
      <c:valAx>
        <c:axId val="150128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26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54.710999999999999</c:v>
                </c:pt>
                <c:pt idx="1">
                  <c:v>54.710999999999999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146048"/>
        <c:axId val="150160128"/>
      </c:barChart>
      <c:catAx>
        <c:axId val="15014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0128"/>
        <c:crosses val="autoZero"/>
        <c:auto val="1"/>
        <c:lblAlgn val="ctr"/>
        <c:lblOffset val="100"/>
        <c:noMultiLvlLbl val="0"/>
      </c:catAx>
      <c:valAx>
        <c:axId val="1501601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4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05184"/>
        <c:axId val="150206720"/>
      </c:barChart>
      <c:catAx>
        <c:axId val="15020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6720"/>
        <c:crosses val="autoZero"/>
        <c:auto val="1"/>
        <c:lblAlgn val="ctr"/>
        <c:lblOffset val="100"/>
        <c:noMultiLvlLbl val="0"/>
      </c:catAx>
      <c:valAx>
        <c:axId val="15020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0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13.6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62368"/>
        <c:axId val="150380544"/>
      </c:barChart>
      <c:catAx>
        <c:axId val="15036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80544"/>
        <c:crosses val="autoZero"/>
        <c:auto val="1"/>
        <c:lblAlgn val="ctr"/>
        <c:lblOffset val="100"/>
        <c:noMultiLvlLbl val="0"/>
      </c:catAx>
      <c:valAx>
        <c:axId val="15038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6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9.9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92832"/>
        <c:axId val="150394368"/>
      </c:barChart>
      <c:catAx>
        <c:axId val="1503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94368"/>
        <c:crosses val="autoZero"/>
        <c:auto val="1"/>
        <c:lblAlgn val="ctr"/>
        <c:lblOffset val="100"/>
        <c:noMultiLvlLbl val="0"/>
      </c:catAx>
      <c:valAx>
        <c:axId val="15039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14.985103828538396</c:v>
                </c:pt>
                <c:pt idx="1">
                  <c:v>60.725243452354484</c:v>
                </c:pt>
                <c:pt idx="2">
                  <c:v>24.289652719107117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546304"/>
        <c:axId val="150547840"/>
      </c:barChart>
      <c:catAx>
        <c:axId val="15054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47840"/>
        <c:crosses val="autoZero"/>
        <c:auto val="1"/>
        <c:lblAlgn val="ctr"/>
        <c:lblOffset val="100"/>
        <c:noMultiLvlLbl val="0"/>
      </c:catAx>
      <c:valAx>
        <c:axId val="15054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546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1112</c:v>
                </c:pt>
                <c:pt idx="1">
                  <c:v>2837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1258</c:v>
                </c:pt>
                <c:pt idx="1">
                  <c:v>4191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365632"/>
        <c:axId val="145375616"/>
      </c:barChart>
      <c:catAx>
        <c:axId val="14536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375616"/>
        <c:crosses val="autoZero"/>
        <c:auto val="1"/>
        <c:lblAlgn val="ctr"/>
        <c:lblOffset val="100"/>
        <c:noMultiLvlLbl val="0"/>
      </c:catAx>
      <c:valAx>
        <c:axId val="14537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365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586880"/>
        <c:axId val="150588416"/>
      </c:barChart>
      <c:catAx>
        <c:axId val="15058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88416"/>
        <c:crosses val="autoZero"/>
        <c:auto val="1"/>
        <c:lblAlgn val="ctr"/>
        <c:lblOffset val="100"/>
        <c:noMultiLvlLbl val="0"/>
      </c:catAx>
      <c:valAx>
        <c:axId val="15058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586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99.4</c:v>
                </c:pt>
                <c:pt idx="1">
                  <c:v>84.8</c:v>
                </c:pt>
                <c:pt idx="2">
                  <c:v>78.400000000000006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83.3</c:v>
                </c:pt>
                <c:pt idx="1">
                  <c:v>103.5</c:v>
                </c:pt>
                <c:pt idx="2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31552"/>
        <c:axId val="150633088"/>
      </c:barChart>
      <c:catAx>
        <c:axId val="150631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3088"/>
        <c:crosses val="autoZero"/>
        <c:auto val="1"/>
        <c:lblAlgn val="ctr"/>
        <c:lblOffset val="100"/>
        <c:noMultiLvlLbl val="0"/>
      </c:catAx>
      <c:valAx>
        <c:axId val="150633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1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131</c:v>
                </c:pt>
                <c:pt idx="1">
                  <c:v>88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86720"/>
        <c:axId val="150692608"/>
      </c:barChart>
      <c:catAx>
        <c:axId val="1506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92608"/>
        <c:crosses val="autoZero"/>
        <c:auto val="1"/>
        <c:lblAlgn val="ctr"/>
        <c:lblOffset val="100"/>
        <c:noMultiLvlLbl val="0"/>
      </c:catAx>
      <c:valAx>
        <c:axId val="15069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8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403</c:v>
                </c:pt>
                <c:pt idx="1">
                  <c:v>440</c:v>
                </c:pt>
                <c:pt idx="2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619</c:v>
                </c:pt>
                <c:pt idx="1">
                  <c:v>934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14624"/>
        <c:axId val="150745088"/>
      </c:barChart>
      <c:catAx>
        <c:axId val="1507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45088"/>
        <c:crosses val="autoZero"/>
        <c:auto val="1"/>
        <c:lblAlgn val="ctr"/>
        <c:lblOffset val="100"/>
        <c:noMultiLvlLbl val="0"/>
      </c:catAx>
      <c:valAx>
        <c:axId val="15074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14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277</c:v>
                </c:pt>
                <c:pt idx="1">
                  <c:v>291</c:v>
                </c:pt>
                <c:pt idx="2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395</c:v>
                </c:pt>
                <c:pt idx="1">
                  <c:v>1111</c:v>
                </c:pt>
                <c:pt idx="2">
                  <c:v>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75680"/>
        <c:axId val="150777216"/>
      </c:barChart>
      <c:catAx>
        <c:axId val="1507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77216"/>
        <c:crosses val="autoZero"/>
        <c:auto val="1"/>
        <c:lblAlgn val="ctr"/>
        <c:lblOffset val="100"/>
        <c:noMultiLvlLbl val="0"/>
      </c:catAx>
      <c:valAx>
        <c:axId val="15077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75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2.0521143670238784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2.1988527724665392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2.0699008404108676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1.8542398505936235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2.1499399706523188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2.9280981813330964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3.5706345324380808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4.3265596513851214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4.4021521632798262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4.1864911734625814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3.4594690737693985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3.3082840499799904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3.5083818755836189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4.2020543376761967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4.4666281293076615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2.416737071457157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1.889812797367602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1.6919382809373471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093248"/>
        <c:axId val="151094784"/>
      </c:barChart>
      <c:catAx>
        <c:axId val="1510932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094784"/>
        <c:crosses val="autoZero"/>
        <c:auto val="1"/>
        <c:lblAlgn val="ctr"/>
        <c:lblOffset val="100"/>
        <c:noMultiLvlLbl val="0"/>
      </c:catAx>
      <c:valAx>
        <c:axId val="151094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093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2.1788429899061765</c:v>
                </c:pt>
                <c:pt idx="1">
                  <c:v>2.1388234247854507</c:v>
                </c:pt>
                <c:pt idx="2">
                  <c:v>2.1076970963582196</c:v>
                </c:pt>
                <c:pt idx="3">
                  <c:v>1.907599270754591</c:v>
                </c:pt>
                <c:pt idx="4">
                  <c:v>2.049891057850505</c:v>
                </c:pt>
                <c:pt idx="5">
                  <c:v>2.6012717328471697</c:v>
                </c:pt>
                <c:pt idx="6">
                  <c:v>3.1904486637911864</c:v>
                </c:pt>
                <c:pt idx="7">
                  <c:v>3.7596158121748409</c:v>
                </c:pt>
                <c:pt idx="8">
                  <c:v>3.9241406910044914</c:v>
                </c:pt>
                <c:pt idx="9">
                  <c:v>3.5506247498777177</c:v>
                </c:pt>
                <c:pt idx="10">
                  <c:v>3.0081373115745476</c:v>
                </c:pt>
                <c:pt idx="11">
                  <c:v>2.643514607141269</c:v>
                </c:pt>
                <c:pt idx="12">
                  <c:v>2.6346213704477743</c:v>
                </c:pt>
                <c:pt idx="13">
                  <c:v>3.0081373115745476</c:v>
                </c:pt>
                <c:pt idx="14">
                  <c:v>2.9836809106674371</c:v>
                </c:pt>
                <c:pt idx="15">
                  <c:v>1.647472097469874</c:v>
                </c:pt>
                <c:pt idx="16">
                  <c:v>1.1472275334608031</c:v>
                </c:pt>
                <c:pt idx="17">
                  <c:v>0.83596424918849221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126784"/>
        <c:axId val="151128320"/>
      </c:barChart>
      <c:catAx>
        <c:axId val="1511267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128320"/>
        <c:crosses val="autoZero"/>
        <c:auto val="1"/>
        <c:lblAlgn val="ctr"/>
        <c:lblOffset val="100"/>
        <c:noMultiLvlLbl val="0"/>
      </c:catAx>
      <c:valAx>
        <c:axId val="15112832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1267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1.7199243786600267</c:v>
                </c:pt>
                <c:pt idx="1">
                  <c:v>1.9867170502690941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0.15677594872504266</c:v>
                </c:pt>
                <c:pt idx="1">
                  <c:v>0.17176228100309171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0.47032784617512796</c:v>
                </c:pt>
                <c:pt idx="1">
                  <c:v>0.21184014657047978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5.0998293908793286</c:v>
                </c:pt>
                <c:pt idx="1">
                  <c:v>5.0154586052902781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31.954627196016045</c:v>
                </c:pt>
                <c:pt idx="1">
                  <c:v>35.50898889270583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8.4474570018905339</c:v>
                </c:pt>
                <c:pt idx="1">
                  <c:v>8.3190198099164085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52.151058237653892</c:v>
                </c:pt>
                <c:pt idx="1">
                  <c:v>48.786213214244817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310336"/>
        <c:axId val="151311872"/>
      </c:barChart>
      <c:catAx>
        <c:axId val="15131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11872"/>
        <c:crosses val="autoZero"/>
        <c:auto val="1"/>
        <c:lblAlgn val="ctr"/>
        <c:lblOffset val="100"/>
        <c:noMultiLvlLbl val="0"/>
      </c:catAx>
      <c:valAx>
        <c:axId val="151311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10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11.762807211693643</c:v>
                </c:pt>
                <c:pt idx="1">
                  <c:v>7.7522042826062068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14.363443537603171</c:v>
                </c:pt>
                <c:pt idx="1">
                  <c:v>14.399404557425857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72.11693641351961</c:v>
                </c:pt>
                <c:pt idx="1">
                  <c:v>75.707088056796053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1.7568128371835661</c:v>
                </c:pt>
                <c:pt idx="1">
                  <c:v>2.141303103171877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358464"/>
        <c:axId val="151376640"/>
      </c:barChart>
      <c:catAx>
        <c:axId val="15135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76640"/>
        <c:crosses val="autoZero"/>
        <c:auto val="1"/>
        <c:lblAlgn val="ctr"/>
        <c:lblOffset val="100"/>
        <c:noMultiLvlLbl val="0"/>
      </c:catAx>
      <c:valAx>
        <c:axId val="151376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3584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407232"/>
        <c:axId val="151425408"/>
      </c:barChart>
      <c:catAx>
        <c:axId val="151407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25408"/>
        <c:crosses val="autoZero"/>
        <c:auto val="1"/>
        <c:lblAlgn val="ctr"/>
        <c:lblOffset val="100"/>
        <c:noMultiLvlLbl val="0"/>
      </c:catAx>
      <c:valAx>
        <c:axId val="15142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07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300</c:v>
                </c:pt>
                <c:pt idx="1">
                  <c:v>768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308</c:v>
                </c:pt>
                <c:pt idx="1">
                  <c:v>1031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5410304"/>
        <c:axId val="145412096"/>
      </c:barChart>
      <c:catAx>
        <c:axId val="14541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412096"/>
        <c:crosses val="autoZero"/>
        <c:auto val="1"/>
        <c:lblAlgn val="ctr"/>
        <c:lblOffset val="100"/>
        <c:noMultiLvlLbl val="0"/>
      </c:catAx>
      <c:valAx>
        <c:axId val="14541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5410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7.0000000000000007E-2</c:v>
                </c:pt>
                <c:pt idx="1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1457792"/>
        <c:axId val="151459328"/>
      </c:barChart>
      <c:catAx>
        <c:axId val="151457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59328"/>
        <c:crosses val="autoZero"/>
        <c:auto val="1"/>
        <c:lblAlgn val="ctr"/>
        <c:lblOffset val="100"/>
        <c:noMultiLvlLbl val="0"/>
      </c:catAx>
      <c:valAx>
        <c:axId val="15145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57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510016"/>
        <c:axId val="151532288"/>
      </c:barChart>
      <c:catAx>
        <c:axId val="151510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32288"/>
        <c:crosses val="autoZero"/>
        <c:auto val="1"/>
        <c:lblAlgn val="ctr"/>
        <c:lblOffset val="100"/>
        <c:noMultiLvlLbl val="0"/>
      </c:catAx>
      <c:valAx>
        <c:axId val="1515322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10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261</c:v>
                </c:pt>
                <c:pt idx="1">
                  <c:v>212</c:v>
                </c:pt>
                <c:pt idx="2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232</c:v>
                </c:pt>
                <c:pt idx="1">
                  <c:v>240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726720"/>
        <c:axId val="151736704"/>
      </c:barChart>
      <c:catAx>
        <c:axId val="1517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736704"/>
        <c:crosses val="autoZero"/>
        <c:auto val="1"/>
        <c:lblAlgn val="ctr"/>
        <c:lblOffset val="100"/>
        <c:noMultiLvlLbl val="0"/>
      </c:catAx>
      <c:valAx>
        <c:axId val="15173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72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481</c:v>
                </c:pt>
                <c:pt idx="1">
                  <c:v>495</c:v>
                </c:pt>
                <c:pt idx="2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385</c:v>
                </c:pt>
                <c:pt idx="1">
                  <c:v>454</c:v>
                </c:pt>
                <c:pt idx="2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775488"/>
        <c:axId val="152121344"/>
      </c:barChart>
      <c:catAx>
        <c:axId val="1517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121344"/>
        <c:crosses val="autoZero"/>
        <c:auto val="1"/>
        <c:lblAlgn val="ctr"/>
        <c:lblOffset val="100"/>
        <c:noMultiLvlLbl val="0"/>
      </c:catAx>
      <c:valAx>
        <c:axId val="15212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775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45.198071116318893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26.341881112262833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15.174185407183741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9.8607418090044607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2.6815088557393301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0.74361169949073869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1884160"/>
        <c:axId val="151885696"/>
      </c:barChart>
      <c:catAx>
        <c:axId val="151884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885696"/>
        <c:crosses val="autoZero"/>
        <c:auto val="1"/>
        <c:lblAlgn val="ctr"/>
        <c:lblOffset val="100"/>
        <c:noMultiLvlLbl val="0"/>
      </c:catAx>
      <c:valAx>
        <c:axId val="1518856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884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62.54</c:v>
                </c:pt>
                <c:pt idx="1">
                  <c:v>32.9</c:v>
                </c:pt>
                <c:pt idx="2">
                  <c:v>4.0999999999999996</c:v>
                </c:pt>
                <c:pt idx="3">
                  <c:v>0.4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61.75</c:v>
                </c:pt>
                <c:pt idx="1">
                  <c:v>32.72</c:v>
                </c:pt>
                <c:pt idx="2">
                  <c:v>4.97</c:v>
                </c:pt>
                <c:pt idx="3">
                  <c:v>0.51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938944"/>
        <c:axId val="151940480"/>
      </c:barChart>
      <c:catAx>
        <c:axId val="1519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40480"/>
        <c:crosses val="autoZero"/>
        <c:auto val="1"/>
        <c:lblAlgn val="ctr"/>
        <c:lblOffset val="100"/>
        <c:noMultiLvlLbl val="0"/>
      </c:catAx>
      <c:valAx>
        <c:axId val="15194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389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105104</c:v>
                </c:pt>
                <c:pt idx="1">
                  <c:v>126162</c:v>
                </c:pt>
                <c:pt idx="2">
                  <c:v>154469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051712"/>
        <c:axId val="152053248"/>
      </c:barChart>
      <c:catAx>
        <c:axId val="15205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53248"/>
        <c:crosses val="autoZero"/>
        <c:auto val="1"/>
        <c:lblAlgn val="ctr"/>
        <c:lblOffset val="100"/>
        <c:noMultiLvlLbl val="0"/>
      </c:catAx>
      <c:valAx>
        <c:axId val="1520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5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10839</c:v>
                </c:pt>
                <c:pt idx="1">
                  <c:v>10986</c:v>
                </c:pt>
                <c:pt idx="2">
                  <c:v>11194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9735</c:v>
                </c:pt>
                <c:pt idx="1">
                  <c:v>9839</c:v>
                </c:pt>
                <c:pt idx="2">
                  <c:v>10059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087552"/>
        <c:axId val="152105728"/>
      </c:barChart>
      <c:catAx>
        <c:axId val="1520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105728"/>
        <c:crosses val="autoZero"/>
        <c:auto val="1"/>
        <c:lblAlgn val="ctr"/>
        <c:lblOffset val="100"/>
        <c:noMultiLvlLbl val="0"/>
      </c:catAx>
      <c:valAx>
        <c:axId val="15210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0875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1.5</c:v>
                </c:pt>
                <c:pt idx="1">
                  <c:v>6.4</c:v>
                </c:pt>
                <c:pt idx="2">
                  <c:v>0.3</c:v>
                </c:pt>
                <c:pt idx="3">
                  <c:v>91.8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100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2545920"/>
        <c:axId val="152551808"/>
      </c:barChart>
      <c:catAx>
        <c:axId val="152545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51808"/>
        <c:crosses val="autoZero"/>
        <c:auto val="1"/>
        <c:lblAlgn val="ctr"/>
        <c:lblOffset val="100"/>
        <c:noMultiLvlLbl val="0"/>
      </c:catAx>
      <c:valAx>
        <c:axId val="152551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459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1298</c:v>
                </c:pt>
                <c:pt idx="1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5446784"/>
        <c:axId val="145448320"/>
      </c:barChart>
      <c:catAx>
        <c:axId val="145446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5448320"/>
        <c:crosses val="autoZero"/>
        <c:auto val="1"/>
        <c:lblAlgn val="ctr"/>
        <c:lblOffset val="100"/>
        <c:noMultiLvlLbl val="0"/>
      </c:catAx>
      <c:valAx>
        <c:axId val="14544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544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4.0999999999999996</c:v>
                </c:pt>
                <c:pt idx="1">
                  <c:v>6.5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249088"/>
        <c:axId val="152250624"/>
      </c:barChart>
      <c:catAx>
        <c:axId val="1522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50624"/>
        <c:crosses val="autoZero"/>
        <c:auto val="1"/>
        <c:lblAlgn val="ctr"/>
        <c:lblOffset val="100"/>
        <c:noMultiLvlLbl val="0"/>
      </c:catAx>
      <c:valAx>
        <c:axId val="15225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249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20.399999999999999</c:v>
                </c:pt>
                <c:pt idx="1">
                  <c:v>13.8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279296"/>
        <c:axId val="152285184"/>
      </c:barChart>
      <c:catAx>
        <c:axId val="1522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285184"/>
        <c:crosses val="autoZero"/>
        <c:auto val="1"/>
        <c:lblAlgn val="ctr"/>
        <c:lblOffset val="100"/>
        <c:noMultiLvlLbl val="0"/>
      </c:catAx>
      <c:valAx>
        <c:axId val="15228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27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2405504"/>
        <c:axId val="152407040"/>
      </c:barChart>
      <c:catAx>
        <c:axId val="1524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407040"/>
        <c:crosses val="autoZero"/>
        <c:auto val="1"/>
        <c:lblAlgn val="ctr"/>
        <c:lblOffset val="100"/>
        <c:noMultiLvlLbl val="0"/>
      </c:catAx>
      <c:valAx>
        <c:axId val="15240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2405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11800</c:v>
                </c:pt>
                <c:pt idx="1">
                  <c:v>24739</c:v>
                </c:pt>
                <c:pt idx="2">
                  <c:v>31117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59588</c:v>
                </c:pt>
                <c:pt idx="1">
                  <c:v>124655</c:v>
                </c:pt>
                <c:pt idx="2">
                  <c:v>277866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495232"/>
        <c:axId val="152496768"/>
      </c:barChart>
      <c:catAx>
        <c:axId val="152495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496768"/>
        <c:crosses val="autoZero"/>
        <c:auto val="1"/>
        <c:lblAlgn val="ctr"/>
        <c:lblOffset val="100"/>
        <c:noMultiLvlLbl val="0"/>
      </c:catAx>
      <c:valAx>
        <c:axId val="1524967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2495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22962</c:v>
                </c:pt>
                <c:pt idx="1">
                  <c:v>50324</c:v>
                </c:pt>
                <c:pt idx="2">
                  <c:v>63785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132492</c:v>
                </c:pt>
                <c:pt idx="1">
                  <c:v>302141</c:v>
                </c:pt>
                <c:pt idx="2">
                  <c:v>748150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4798464"/>
        <c:axId val="144800000"/>
      </c:barChart>
      <c:catAx>
        <c:axId val="144798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4800000"/>
        <c:crosses val="autoZero"/>
        <c:auto val="1"/>
        <c:lblAlgn val="ctr"/>
        <c:lblOffset val="100"/>
        <c:noMultiLvlLbl val="0"/>
      </c:catAx>
      <c:valAx>
        <c:axId val="1448000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4798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1.9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2.2000000000000002</c:v>
                </c:pt>
                <c:pt idx="1">
                  <c:v>2.4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2568192"/>
        <c:axId val="152569728"/>
      </c:barChart>
      <c:catAx>
        <c:axId val="15256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569728"/>
        <c:crosses val="autoZero"/>
        <c:auto val="1"/>
        <c:lblAlgn val="ctr"/>
        <c:lblOffset val="100"/>
        <c:noMultiLvlLbl val="0"/>
      </c:catAx>
      <c:valAx>
        <c:axId val="1525697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256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43.8</c:v>
                </c:pt>
                <c:pt idx="1">
                  <c:v>44.9</c:v>
                </c:pt>
                <c:pt idx="2">
                  <c:v>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50.4</c:v>
                </c:pt>
                <c:pt idx="1">
                  <c:v>51.8</c:v>
                </c:pt>
                <c:pt idx="2">
                  <c:v>49.3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2649728"/>
        <c:axId val="152651264"/>
      </c:barChart>
      <c:catAx>
        <c:axId val="1526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651264"/>
        <c:crosses val="autoZero"/>
        <c:auto val="1"/>
        <c:lblAlgn val="ctr"/>
        <c:lblOffset val="100"/>
        <c:noMultiLvlLbl val="0"/>
      </c:catAx>
      <c:valAx>
        <c:axId val="152651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2649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698240"/>
        <c:axId val="152790144"/>
      </c:barChart>
      <c:catAx>
        <c:axId val="152698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790144"/>
        <c:crosses val="autoZero"/>
        <c:auto val="1"/>
        <c:lblAlgn val="ctr"/>
        <c:lblOffset val="100"/>
        <c:noMultiLvlLbl val="0"/>
      </c:catAx>
      <c:valAx>
        <c:axId val="15279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698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45</c:v>
                </c:pt>
                <c:pt idx="1">
                  <c:v>42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829312"/>
        <c:axId val="152835200"/>
      </c:barChart>
      <c:catAx>
        <c:axId val="1528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35200"/>
        <c:crosses val="autoZero"/>
        <c:auto val="1"/>
        <c:lblAlgn val="ctr"/>
        <c:lblOffset val="100"/>
        <c:noMultiLvlLbl val="0"/>
      </c:catAx>
      <c:valAx>
        <c:axId val="15283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28293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24595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20383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41272</v>
      </c>
      <c r="C4" s="35">
        <v>20370</v>
      </c>
      <c r="D4" s="63">
        <v>20902</v>
      </c>
      <c r="E4" s="211"/>
    </row>
    <row r="5" spans="1:5" ht="30" x14ac:dyDescent="0.25">
      <c r="A5" s="201" t="s">
        <v>716</v>
      </c>
      <c r="B5" s="72">
        <v>64439</v>
      </c>
      <c r="C5" s="61">
        <v>30092</v>
      </c>
      <c r="D5" s="111">
        <v>34347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9461</v>
      </c>
      <c r="C4" s="71">
        <v>8921</v>
      </c>
    </row>
    <row r="5" spans="1:6" x14ac:dyDescent="0.25">
      <c r="A5" s="286" t="s">
        <v>719</v>
      </c>
      <c r="B5" s="214">
        <v>1583</v>
      </c>
      <c r="C5" s="214">
        <v>1760</v>
      </c>
    </row>
    <row r="6" spans="1:6" x14ac:dyDescent="0.25">
      <c r="A6" s="286" t="s">
        <v>720</v>
      </c>
      <c r="B6" s="214">
        <v>2462</v>
      </c>
      <c r="C6" s="214">
        <v>2605</v>
      </c>
    </row>
    <row r="7" spans="1:6" x14ac:dyDescent="0.25">
      <c r="A7" s="286" t="s">
        <v>721</v>
      </c>
      <c r="B7" s="214">
        <v>8888</v>
      </c>
      <c r="C7" s="214">
        <v>4792</v>
      </c>
    </row>
    <row r="8" spans="1:6" x14ac:dyDescent="0.25">
      <c r="A8" s="286" t="s">
        <v>722</v>
      </c>
      <c r="B8" s="214">
        <v>57</v>
      </c>
      <c r="C8" s="214">
        <v>94</v>
      </c>
    </row>
    <row r="9" spans="1:6" x14ac:dyDescent="0.25">
      <c r="A9" s="286" t="s">
        <v>723</v>
      </c>
      <c r="B9" s="214">
        <v>2454</v>
      </c>
      <c r="C9" s="214">
        <v>2198</v>
      </c>
    </row>
    <row r="10" spans="1:6" ht="30" x14ac:dyDescent="0.25">
      <c r="A10" s="293" t="s">
        <v>724</v>
      </c>
      <c r="B10" s="214">
        <v>1115</v>
      </c>
      <c r="C10" s="214">
        <v>170</v>
      </c>
    </row>
    <row r="11" spans="1:6" x14ac:dyDescent="0.25">
      <c r="A11" s="286" t="s">
        <v>887</v>
      </c>
      <c r="B11" s="214">
        <v>818</v>
      </c>
      <c r="C11" s="214">
        <v>1072</v>
      </c>
    </row>
    <row r="12" spans="1:6" x14ac:dyDescent="0.25">
      <c r="A12" s="294" t="s">
        <v>16</v>
      </c>
      <c r="B12" s="1">
        <f>SUM(B4:B11)</f>
        <v>26838</v>
      </c>
      <c r="C12" s="1">
        <f>SUM(C4:C11)</f>
        <v>21612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10320</v>
      </c>
      <c r="C19" s="71">
        <v>9504</v>
      </c>
    </row>
    <row r="20" spans="1:3" x14ac:dyDescent="0.25">
      <c r="A20" s="286" t="s">
        <v>719</v>
      </c>
      <c r="B20" s="214">
        <v>865</v>
      </c>
      <c r="C20" s="214">
        <v>770</v>
      </c>
    </row>
    <row r="21" spans="1:3" x14ac:dyDescent="0.25">
      <c r="A21" s="286" t="s">
        <v>720</v>
      </c>
      <c r="B21" s="214">
        <v>2768</v>
      </c>
      <c r="C21" s="214">
        <v>2816</v>
      </c>
    </row>
    <row r="22" spans="1:3" x14ac:dyDescent="0.25">
      <c r="A22" s="286" t="s">
        <v>721</v>
      </c>
      <c r="B22" s="214">
        <v>6820</v>
      </c>
      <c r="C22" s="214">
        <v>4150</v>
      </c>
    </row>
    <row r="23" spans="1:3" x14ac:dyDescent="0.25">
      <c r="A23" s="286" t="s">
        <v>722</v>
      </c>
      <c r="B23" s="214">
        <v>79</v>
      </c>
      <c r="C23" s="214">
        <v>101</v>
      </c>
    </row>
    <row r="24" spans="1:3" x14ac:dyDescent="0.25">
      <c r="A24" s="286" t="s">
        <v>723</v>
      </c>
      <c r="B24" s="214">
        <v>1574</v>
      </c>
      <c r="C24" s="214">
        <v>1478</v>
      </c>
    </row>
    <row r="25" spans="1:3" ht="30" x14ac:dyDescent="0.25">
      <c r="A25" s="293" t="s">
        <v>724</v>
      </c>
      <c r="B25" s="214">
        <v>759</v>
      </c>
      <c r="C25" s="214">
        <v>146</v>
      </c>
    </row>
    <row r="26" spans="1:3" x14ac:dyDescent="0.25">
      <c r="A26" s="286" t="s">
        <v>887</v>
      </c>
      <c r="B26" s="214">
        <v>1270</v>
      </c>
      <c r="C26" s="214">
        <v>1317</v>
      </c>
    </row>
    <row r="27" spans="1:3" x14ac:dyDescent="0.25">
      <c r="A27" s="294" t="s">
        <v>16</v>
      </c>
      <c r="B27" s="1">
        <f>SUM(B19:B26)</f>
        <v>24455</v>
      </c>
      <c r="C27" s="1">
        <f>SUM(C19:C26)</f>
        <v>20282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76.53</v>
      </c>
      <c r="C4" s="1018">
        <v>73.84</v>
      </c>
      <c r="D4" s="1018">
        <v>78.55</v>
      </c>
      <c r="E4" s="1019">
        <v>8806</v>
      </c>
      <c r="F4" s="1019">
        <v>174.6</v>
      </c>
      <c r="G4" s="1020">
        <v>44.7</v>
      </c>
      <c r="H4" s="1021">
        <v>42.1</v>
      </c>
      <c r="I4" s="1022">
        <v>46.7</v>
      </c>
      <c r="J4" s="1019">
        <v>20.399999999999999</v>
      </c>
    </row>
    <row r="5" spans="1:12" x14ac:dyDescent="0.25">
      <c r="A5" s="498">
        <v>2021</v>
      </c>
      <c r="B5" s="757">
        <v>75.510000000000005</v>
      </c>
      <c r="C5" s="758">
        <v>72.2</v>
      </c>
      <c r="D5" s="758">
        <v>78.25</v>
      </c>
      <c r="E5" s="1023">
        <v>8690</v>
      </c>
      <c r="F5" s="1023">
        <v>168.4</v>
      </c>
      <c r="G5" s="1024">
        <v>44.5</v>
      </c>
      <c r="H5" s="1025">
        <v>41.9</v>
      </c>
      <c r="I5" s="1026">
        <v>46.5</v>
      </c>
      <c r="J5" s="1023">
        <v>13.8</v>
      </c>
    </row>
    <row r="6" spans="1:12" x14ac:dyDescent="0.25">
      <c r="A6" s="499">
        <v>2022</v>
      </c>
      <c r="B6" s="1011">
        <v>75.510000000000005</v>
      </c>
      <c r="C6" s="1012">
        <v>72.319999999999993</v>
      </c>
      <c r="D6" s="1012">
        <v>78.319999999999993</v>
      </c>
      <c r="E6" s="1013">
        <v>8996</v>
      </c>
      <c r="F6" s="1013">
        <v>184.4</v>
      </c>
      <c r="G6" s="1014">
        <v>45.3</v>
      </c>
      <c r="H6" s="1015">
        <v>43.4</v>
      </c>
      <c r="I6" s="1016">
        <v>46.9</v>
      </c>
      <c r="J6" s="1013">
        <v>11.1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13.8</v>
      </c>
    </row>
    <row r="13" spans="1:12" x14ac:dyDescent="0.25">
      <c r="A13" s="633">
        <f t="shared" si="0"/>
        <v>2022</v>
      </c>
      <c r="B13" s="627">
        <f t="shared" si="1"/>
        <v>11.1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68294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21253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47.3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154469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1096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65284</v>
      </c>
      <c r="C5" s="70">
        <v>20574</v>
      </c>
      <c r="D5" s="55">
        <v>9735</v>
      </c>
      <c r="E5" s="110">
        <v>10839</v>
      </c>
      <c r="F5" s="55">
        <v>46.7</v>
      </c>
      <c r="G5" s="55">
        <v>50.4</v>
      </c>
      <c r="H5" s="110">
        <v>43.8</v>
      </c>
      <c r="I5" s="55"/>
      <c r="J5" s="70"/>
      <c r="K5" s="55"/>
      <c r="L5" s="55"/>
      <c r="M5" s="71">
        <v>42</v>
      </c>
      <c r="N5" s="71">
        <v>39</v>
      </c>
      <c r="O5" s="71">
        <v>45</v>
      </c>
    </row>
    <row r="6" spans="1:16" x14ac:dyDescent="0.25">
      <c r="A6" s="215">
        <v>2021</v>
      </c>
      <c r="B6" s="212">
        <v>65883</v>
      </c>
      <c r="C6" s="212">
        <v>20825</v>
      </c>
      <c r="D6" s="58">
        <v>9839</v>
      </c>
      <c r="E6" s="160">
        <v>10986</v>
      </c>
      <c r="F6" s="58">
        <v>47.9</v>
      </c>
      <c r="G6" s="58">
        <v>51.8</v>
      </c>
      <c r="H6" s="160">
        <v>44.9</v>
      </c>
      <c r="I6" s="58">
        <v>105104</v>
      </c>
      <c r="J6" s="212">
        <v>1659</v>
      </c>
      <c r="K6" s="58">
        <v>650</v>
      </c>
      <c r="L6" s="58">
        <v>1009</v>
      </c>
      <c r="M6" s="214">
        <v>38</v>
      </c>
      <c r="N6" s="214">
        <v>35</v>
      </c>
      <c r="O6" s="214">
        <v>42</v>
      </c>
    </row>
    <row r="7" spans="1:16" x14ac:dyDescent="0.25">
      <c r="A7" s="229">
        <v>2022</v>
      </c>
      <c r="B7" s="167">
        <v>68294</v>
      </c>
      <c r="C7" s="167">
        <v>21253</v>
      </c>
      <c r="D7" s="94">
        <v>10059</v>
      </c>
      <c r="E7" s="169">
        <v>11194</v>
      </c>
      <c r="F7" s="94">
        <v>47.3</v>
      </c>
      <c r="G7" s="58">
        <v>49.3</v>
      </c>
      <c r="H7" s="160">
        <v>45.5</v>
      </c>
      <c r="I7" s="94">
        <v>126162</v>
      </c>
      <c r="J7" s="167">
        <v>1322</v>
      </c>
      <c r="K7" s="94">
        <v>513</v>
      </c>
      <c r="L7" s="94">
        <v>809</v>
      </c>
      <c r="M7" s="214">
        <v>30</v>
      </c>
      <c r="N7" s="214">
        <v>25</v>
      </c>
      <c r="O7" s="214">
        <v>33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154469</v>
      </c>
      <c r="J8" s="1072">
        <v>1096</v>
      </c>
      <c r="K8" s="1073">
        <v>421</v>
      </c>
      <c r="L8" s="1073">
        <v>675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105104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126162</v>
      </c>
      <c r="F14" s="514">
        <f>A5</f>
        <v>2020</v>
      </c>
      <c r="G14" s="310">
        <f>IF(ISBLANK(E5),"",E5)</f>
        <v>10839</v>
      </c>
      <c r="H14" s="310">
        <f>IF(ISBLANK(D5),"",D5)</f>
        <v>9735</v>
      </c>
      <c r="K14" s="514">
        <f>A6</f>
        <v>2021</v>
      </c>
      <c r="L14" s="310">
        <f>IF(ISBLANK(L6),"",L6)</f>
        <v>1009</v>
      </c>
      <c r="M14" s="310">
        <f>IF(ISBLANK(K6),"",K6)</f>
        <v>650</v>
      </c>
    </row>
    <row r="15" spans="1:16" x14ac:dyDescent="0.25">
      <c r="A15" s="481">
        <f>A8</f>
        <v>2023</v>
      </c>
      <c r="B15" s="311">
        <f t="shared" si="0"/>
        <v>154469</v>
      </c>
      <c r="F15" s="486">
        <f t="shared" ref="F15:F16" si="1">A6</f>
        <v>2021</v>
      </c>
      <c r="G15" s="479">
        <f t="shared" ref="G15:G16" si="2">IF(ISBLANK(E6),"",E6)</f>
        <v>10986</v>
      </c>
      <c r="H15" s="479">
        <f t="shared" ref="H15:H16" si="3">IF(ISBLANK(D6),"",D6)</f>
        <v>9839</v>
      </c>
      <c r="K15" s="486">
        <f>A7</f>
        <v>2022</v>
      </c>
      <c r="L15" s="479">
        <f t="shared" ref="L15:L16" si="4">IF(ISBLANK(L7),"",L7)</f>
        <v>809</v>
      </c>
      <c r="M15" s="479">
        <f t="shared" ref="M15:M16" si="5">IF(ISBLANK(K7),"",K7)</f>
        <v>513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11194</v>
      </c>
      <c r="H16" s="311">
        <f t="shared" si="3"/>
        <v>10059</v>
      </c>
      <c r="K16" s="481">
        <f>A8</f>
        <v>2023</v>
      </c>
      <c r="L16" s="311">
        <f t="shared" si="4"/>
        <v>675</v>
      </c>
      <c r="M16" s="311">
        <f t="shared" si="5"/>
        <v>421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65284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65883</v>
      </c>
      <c r="C21" s="373"/>
      <c r="D21" s="197"/>
      <c r="F21" s="514">
        <f>A5</f>
        <v>2020</v>
      </c>
      <c r="G21" s="310">
        <f>IF(ISBLANK(E5),"",E5)</f>
        <v>10839</v>
      </c>
      <c r="H21" s="310">
        <f>IF(ISBLANK(D5),"",D5)</f>
        <v>9735</v>
      </c>
      <c r="K21" s="514">
        <f>A6</f>
        <v>2021</v>
      </c>
      <c r="L21" s="310">
        <f>IF(ISBLANK(L6),"",L6)</f>
        <v>1009</v>
      </c>
      <c r="M21" s="310">
        <f>IF(ISBLANK(K6),"",K6)</f>
        <v>650</v>
      </c>
    </row>
    <row r="22" spans="1:15" x14ac:dyDescent="0.25">
      <c r="A22" s="481">
        <f t="shared" si="6"/>
        <v>2022</v>
      </c>
      <c r="B22" s="311">
        <f t="shared" si="7"/>
        <v>68294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10986</v>
      </c>
      <c r="H22" s="479">
        <f t="shared" ref="H22:H23" si="10">IF(ISBLANK(D6),"",D6)</f>
        <v>9839</v>
      </c>
      <c r="K22" s="486">
        <f>A7</f>
        <v>2022</v>
      </c>
      <c r="L22" s="479">
        <f>IF(ISBLANK(L7),"",L7)</f>
        <v>809</v>
      </c>
      <c r="M22" s="479">
        <f>IF(ISBLANK(K7),"",K7)</f>
        <v>513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11194</v>
      </c>
      <c r="H23" s="311">
        <f t="shared" si="10"/>
        <v>10059</v>
      </c>
      <c r="K23" s="481">
        <f>A8</f>
        <v>2023</v>
      </c>
      <c r="L23" s="311">
        <f>IF(ISBLANK(L8),"",L8)</f>
        <v>675</v>
      </c>
      <c r="M23" s="311">
        <f>IF(ISBLANK(K8),"",K8)</f>
        <v>421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65284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65883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68294</v>
      </c>
      <c r="C28" s="373"/>
      <c r="D28" s="197"/>
      <c r="F28" s="514">
        <f>A5</f>
        <v>2020</v>
      </c>
      <c r="G28" s="310">
        <f>IF(ISBLANK(H5),"",H5)</f>
        <v>43.8</v>
      </c>
      <c r="H28" s="310">
        <f>IF(ISBLANK(G5),"",G5)</f>
        <v>50.4</v>
      </c>
      <c r="K28" s="514">
        <f>A5</f>
        <v>2020</v>
      </c>
      <c r="L28" s="310">
        <f>IF(ISBLANK(O5),"",O5)</f>
        <v>45</v>
      </c>
      <c r="M28" s="310">
        <f>IF(ISBLANK(N5),"",N5)</f>
        <v>39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44.9</v>
      </c>
      <c r="H29" s="479">
        <f t="shared" ref="H29:H30" si="15">IF(ISBLANK(G6),"",G6)</f>
        <v>51.8</v>
      </c>
      <c r="K29" s="486">
        <f t="shared" ref="K29:K30" si="16">A6</f>
        <v>2021</v>
      </c>
      <c r="L29" s="479">
        <f t="shared" ref="L29:L30" si="17">IF(ISBLANK(O6),"",O6)</f>
        <v>42</v>
      </c>
      <c r="M29" s="479">
        <f t="shared" ref="M29:M30" si="18">IF(ISBLANK(N6),"",N6)</f>
        <v>35</v>
      </c>
    </row>
    <row r="30" spans="1:15" x14ac:dyDescent="0.25">
      <c r="F30" s="481">
        <f t="shared" si="13"/>
        <v>2022</v>
      </c>
      <c r="G30" s="311">
        <f t="shared" si="14"/>
        <v>45.5</v>
      </c>
      <c r="H30" s="311">
        <f t="shared" si="15"/>
        <v>49.3</v>
      </c>
      <c r="K30" s="481">
        <f t="shared" si="16"/>
        <v>2022</v>
      </c>
      <c r="L30" s="311">
        <f t="shared" si="17"/>
        <v>33</v>
      </c>
      <c r="M30" s="311">
        <f t="shared" si="18"/>
        <v>25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43.8</v>
      </c>
      <c r="H35" s="310">
        <f>IF(ISBLANK(G5),"",G5)</f>
        <v>50.4</v>
      </c>
      <c r="K35" s="514">
        <f>A5</f>
        <v>2020</v>
      </c>
      <c r="L35" s="310">
        <f>IF(ISBLANK(O5),"",O5)</f>
        <v>45</v>
      </c>
      <c r="M35" s="310">
        <f>IF(ISBLANK(N5),"",N5)</f>
        <v>39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44.9</v>
      </c>
      <c r="H36" s="479">
        <f t="shared" ref="H36:H37" si="21">IF(ISBLANK(G6),"",G6)</f>
        <v>51.8</v>
      </c>
      <c r="K36" s="486">
        <f t="shared" ref="K36:K37" si="22">A6</f>
        <v>2021</v>
      </c>
      <c r="L36" s="479">
        <f t="shared" ref="L36:L37" si="23">IF(ISBLANK(O6),"",O6)</f>
        <v>42</v>
      </c>
      <c r="M36" s="479">
        <f t="shared" ref="M36:M37" si="24">IF(ISBLANK(N6),"",N6)</f>
        <v>35</v>
      </c>
    </row>
    <row r="37" spans="6:15" x14ac:dyDescent="0.25">
      <c r="F37" s="481">
        <f t="shared" si="19"/>
        <v>2022</v>
      </c>
      <c r="G37" s="311">
        <f t="shared" si="20"/>
        <v>45.5</v>
      </c>
      <c r="H37" s="311">
        <f t="shared" si="21"/>
        <v>49.3</v>
      </c>
      <c r="K37" s="481">
        <f t="shared" si="22"/>
        <v>2022</v>
      </c>
      <c r="L37" s="311">
        <f t="shared" si="23"/>
        <v>33</v>
      </c>
      <c r="M37" s="311">
        <f t="shared" si="24"/>
        <v>25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12.7</v>
      </c>
      <c r="C6" s="35">
        <v>13.4</v>
      </c>
      <c r="D6" s="63">
        <v>12.2</v>
      </c>
      <c r="E6" s="35">
        <v>54.6</v>
      </c>
      <c r="F6" s="35">
        <v>50.8</v>
      </c>
      <c r="G6" s="35">
        <v>57.1</v>
      </c>
      <c r="H6" s="292">
        <v>32.700000000000003</v>
      </c>
      <c r="I6" s="35">
        <v>35.799999999999997</v>
      </c>
      <c r="J6" s="63">
        <v>30.7</v>
      </c>
      <c r="M6" s="127" t="s">
        <v>16</v>
      </c>
      <c r="N6" s="935">
        <f>IF(ISBLANK(B8),"",B8)</f>
        <v>12.6</v>
      </c>
      <c r="O6" s="935">
        <f>IF(ISBLANK(E8),"",E8)</f>
        <v>49.8</v>
      </c>
      <c r="P6" s="128">
        <f>IF(ISBLANK(H8),"",H8)</f>
        <v>37.6</v>
      </c>
    </row>
    <row r="7" spans="1:19" x14ac:dyDescent="0.25">
      <c r="A7" s="286">
        <v>2022</v>
      </c>
      <c r="B7" s="167">
        <v>13.1</v>
      </c>
      <c r="C7" s="94">
        <v>14.8</v>
      </c>
      <c r="D7" s="169">
        <v>12</v>
      </c>
      <c r="E7" s="94">
        <v>52.1</v>
      </c>
      <c r="F7" s="94">
        <v>49.1</v>
      </c>
      <c r="G7" s="94">
        <v>54</v>
      </c>
      <c r="H7" s="167">
        <v>34.799999999999997</v>
      </c>
      <c r="I7" s="94">
        <v>36.1</v>
      </c>
      <c r="J7" s="169">
        <v>34</v>
      </c>
    </row>
    <row r="8" spans="1:19" x14ac:dyDescent="0.25">
      <c r="A8" s="218">
        <v>2023</v>
      </c>
      <c r="B8" s="167">
        <v>12.6</v>
      </c>
      <c r="C8" s="94">
        <v>13.1</v>
      </c>
      <c r="D8" s="169">
        <v>12.3</v>
      </c>
      <c r="E8" s="94">
        <v>49.8</v>
      </c>
      <c r="F8" s="94">
        <v>47.5</v>
      </c>
      <c r="G8" s="94">
        <v>51.3</v>
      </c>
      <c r="H8" s="167">
        <v>37.6</v>
      </c>
      <c r="I8" s="94">
        <v>39.4</v>
      </c>
      <c r="J8" s="169">
        <v>36.4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12.3</v>
      </c>
      <c r="O12" s="936">
        <f>IF(ISBLANK(G8),"",G8)</f>
        <v>51.3</v>
      </c>
      <c r="P12" s="938">
        <f>IF(ISBLANK(J8),"",J8)</f>
        <v>36.4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13.1</v>
      </c>
      <c r="O13" s="937">
        <f>IF(ISBLANK(F8),"",F8)</f>
        <v>47.5</v>
      </c>
      <c r="P13" s="939">
        <f>IF(ISBLANK(I8),"",I8)</f>
        <v>39.4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12.6</v>
      </c>
      <c r="O20" s="935">
        <f>IF(ISBLANK(E8),"",E8)</f>
        <v>49.8</v>
      </c>
      <c r="P20" s="940">
        <f>IF(ISBLANK(H8),"",H8)</f>
        <v>37.6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12.3</v>
      </c>
      <c r="O24" s="936">
        <f>IF(ISBLANK(G8),"",G8)</f>
        <v>51.3</v>
      </c>
      <c r="P24" s="938">
        <f>IF(ISBLANK(J8),"",J8)</f>
        <v>36.4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13.1</v>
      </c>
      <c r="O25" s="937">
        <f>IF(ISBLANK(F8),"",F8)</f>
        <v>47.5</v>
      </c>
      <c r="P25" s="939">
        <f>IF(ISBLANK(I8),"",I8)</f>
        <v>39.4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639177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14211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672375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14949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186855670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4154379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7435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433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819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5946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349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1633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14458529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5.9</v>
      </c>
      <c r="E20" s="600">
        <v>5.0999999999999996</v>
      </c>
      <c r="F20" s="600">
        <v>1.5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23.6</v>
      </c>
      <c r="E21" s="751">
        <v>21.4</v>
      </c>
      <c r="F21" s="751">
        <v>6.4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1.3</v>
      </c>
      <c r="E22" s="752">
        <v>0.1</v>
      </c>
      <c r="F22" s="752">
        <v>0.3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6.4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0.3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91.8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1.5</v>
      </c>
      <c r="C30" s="204" t="s">
        <v>493</v>
      </c>
    </row>
    <row r="31" spans="1:11" x14ac:dyDescent="0.25">
      <c r="A31" s="698" t="s">
        <v>1430</v>
      </c>
      <c r="B31" s="734">
        <f>F21</f>
        <v>6.4</v>
      </c>
    </row>
    <row r="32" spans="1:11" x14ac:dyDescent="0.25">
      <c r="A32" s="698" t="s">
        <v>1431</v>
      </c>
      <c r="B32" s="734">
        <f>F22</f>
        <v>0.3</v>
      </c>
    </row>
    <row r="33" spans="1:2" x14ac:dyDescent="0.25">
      <c r="A33" s="699" t="s">
        <v>1432</v>
      </c>
      <c r="B33" s="732">
        <f>100-(B30+B31+B32)</f>
        <v>91.8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6756</v>
      </c>
      <c r="C4" s="71">
        <v>403</v>
      </c>
      <c r="D4" s="71">
        <v>619</v>
      </c>
      <c r="G4" s="217">
        <f>A4</f>
        <v>2021</v>
      </c>
      <c r="H4" s="289">
        <f>IF(ISBLANK(C4),"",C4)</f>
        <v>403</v>
      </c>
      <c r="I4" s="289">
        <f>IF(ISBLANK(D4),"",D4)</f>
        <v>619</v>
      </c>
    </row>
    <row r="5" spans="1:9" x14ac:dyDescent="0.25">
      <c r="A5" s="286">
        <v>2022</v>
      </c>
      <c r="B5" s="214">
        <v>7166</v>
      </c>
      <c r="C5" s="214">
        <v>440</v>
      </c>
      <c r="D5" s="214">
        <v>934</v>
      </c>
      <c r="G5" s="286">
        <f t="shared" ref="G5:G6" si="0">A5</f>
        <v>2022</v>
      </c>
      <c r="H5" s="290">
        <f t="shared" ref="H5:H6" si="1">IF(ISBLANK(C5),"",C5)</f>
        <v>440</v>
      </c>
      <c r="I5" s="290">
        <f t="shared" ref="I5:I6" si="2">IF(ISBLANK(D5),"",D5)</f>
        <v>934</v>
      </c>
    </row>
    <row r="6" spans="1:9" x14ac:dyDescent="0.25">
      <c r="A6" s="218">
        <v>2023</v>
      </c>
      <c r="B6" s="168">
        <v>7435</v>
      </c>
      <c r="C6" s="168">
        <v>433</v>
      </c>
      <c r="D6" s="168">
        <v>819</v>
      </c>
      <c r="G6" s="219">
        <f t="shared" si="0"/>
        <v>2023</v>
      </c>
      <c r="H6" s="291">
        <f t="shared" si="1"/>
        <v>433</v>
      </c>
      <c r="I6" s="291">
        <f t="shared" si="2"/>
        <v>819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403</v>
      </c>
      <c r="I12" s="289">
        <f>IF(ISBLANK(D4),"",D4)</f>
        <v>619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440</v>
      </c>
      <c r="I13" s="290">
        <f t="shared" si="4"/>
        <v>934</v>
      </c>
    </row>
    <row r="14" spans="1:9" x14ac:dyDescent="0.25">
      <c r="G14" s="219">
        <f t="shared" si="3"/>
        <v>2023</v>
      </c>
      <c r="H14" s="291">
        <f t="shared" ref="H14:I14" si="5">IF(ISBLANK(C6),"",C6)</f>
        <v>433</v>
      </c>
      <c r="I14" s="291">
        <f t="shared" si="5"/>
        <v>819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3839</v>
      </c>
      <c r="C23" s="71">
        <v>277</v>
      </c>
      <c r="D23" s="71">
        <v>395</v>
      </c>
      <c r="G23" s="217">
        <f>A23</f>
        <v>2021</v>
      </c>
      <c r="H23" s="289">
        <f>IF(ISBLANK(C23),"",C23)</f>
        <v>277</v>
      </c>
      <c r="I23" s="289">
        <f>IF(ISBLANK(D23),"",D23)</f>
        <v>395</v>
      </c>
    </row>
    <row r="24" spans="1:13" x14ac:dyDescent="0.25">
      <c r="A24" s="286">
        <v>2022</v>
      </c>
      <c r="B24" s="214">
        <v>4656</v>
      </c>
      <c r="C24" s="214">
        <v>291</v>
      </c>
      <c r="D24" s="214">
        <v>1111</v>
      </c>
      <c r="G24" s="286">
        <f t="shared" ref="G24:G25" si="6">A24</f>
        <v>2022</v>
      </c>
      <c r="H24" s="290">
        <f t="shared" ref="H24:H25" si="7">IF(ISBLANK(C24),"",C24)</f>
        <v>291</v>
      </c>
      <c r="I24" s="290">
        <f t="shared" ref="I24:I25" si="8">IF(ISBLANK(D24),"",D24)</f>
        <v>1111</v>
      </c>
    </row>
    <row r="25" spans="1:13" x14ac:dyDescent="0.25">
      <c r="A25" s="218">
        <v>2023</v>
      </c>
      <c r="B25" s="168">
        <v>5946</v>
      </c>
      <c r="C25" s="168">
        <v>349</v>
      </c>
      <c r="D25" s="168">
        <v>1633</v>
      </c>
      <c r="G25" s="219">
        <f t="shared" si="6"/>
        <v>2023</v>
      </c>
      <c r="H25" s="291">
        <f t="shared" si="7"/>
        <v>349</v>
      </c>
      <c r="I25" s="291">
        <f t="shared" si="8"/>
        <v>1633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277</v>
      </c>
      <c r="I31" s="289">
        <f>IF(ISBLANK(D23),"",D23)</f>
        <v>395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291</v>
      </c>
      <c r="I32" s="290">
        <f t="shared" si="10"/>
        <v>1111</v>
      </c>
    </row>
    <row r="33" spans="7:9" x14ac:dyDescent="0.25">
      <c r="G33" s="219">
        <f t="shared" si="9"/>
        <v>2023</v>
      </c>
      <c r="H33" s="291">
        <f t="shared" ref="H33:I33" si="11">IF(ISBLANK(C25),"",C25)</f>
        <v>349</v>
      </c>
      <c r="I33" s="291">
        <f t="shared" si="11"/>
        <v>1633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2300257</v>
      </c>
      <c r="C4" s="1077">
        <v>52242</v>
      </c>
      <c r="D4" s="110">
        <v>9199787</v>
      </c>
      <c r="E4" s="70">
        <v>208939</v>
      </c>
      <c r="F4" s="1076">
        <v>488458</v>
      </c>
      <c r="G4" s="70">
        <v>11094</v>
      </c>
      <c r="H4" s="1078">
        <v>38901910</v>
      </c>
      <c r="I4" s="1077">
        <v>883512</v>
      </c>
    </row>
    <row r="5" spans="1:9" x14ac:dyDescent="0.25">
      <c r="A5" s="587">
        <v>2021</v>
      </c>
      <c r="B5" s="1079">
        <v>2619802</v>
      </c>
      <c r="C5" s="1080">
        <v>60296</v>
      </c>
      <c r="D5" s="160">
        <v>10890371</v>
      </c>
      <c r="E5" s="212">
        <v>250647</v>
      </c>
      <c r="F5" s="1079">
        <v>63154</v>
      </c>
      <c r="G5" s="212">
        <v>1454</v>
      </c>
      <c r="H5" s="1081">
        <v>50872716</v>
      </c>
      <c r="I5" s="1080">
        <v>1170860</v>
      </c>
    </row>
    <row r="6" spans="1:9" x14ac:dyDescent="0.25">
      <c r="A6" s="588">
        <v>2022</v>
      </c>
      <c r="B6" s="1082">
        <v>2790036</v>
      </c>
      <c r="C6" s="1083">
        <v>62031</v>
      </c>
      <c r="D6" s="169">
        <v>11882549</v>
      </c>
      <c r="E6" s="167">
        <v>264186</v>
      </c>
      <c r="F6" s="1082">
        <v>647352</v>
      </c>
      <c r="G6" s="167">
        <v>14393</v>
      </c>
      <c r="H6" s="1084">
        <v>186855670</v>
      </c>
      <c r="I6" s="1083">
        <v>4154379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4921391</v>
      </c>
      <c r="C4" s="1076"/>
      <c r="D4" s="1077"/>
      <c r="E4" s="1076"/>
      <c r="F4" s="1077"/>
    </row>
    <row r="5" spans="1:6" x14ac:dyDescent="0.25">
      <c r="A5" s="480">
        <v>2021</v>
      </c>
      <c r="B5" s="1081">
        <v>5310061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14458529</v>
      </c>
      <c r="C6" s="1086">
        <v>639177</v>
      </c>
      <c r="D6" s="1087">
        <v>14211</v>
      </c>
      <c r="E6" s="1086">
        <v>672375</v>
      </c>
      <c r="F6" s="1087">
        <v>14949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Stari grad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44978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8996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75.510000000000005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184.4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2.0099999999999998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41272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64439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1709</v>
      </c>
      <c r="C63" s="548">
        <f>IF(ISBLANK('DEM2'!C7),"-",'DEM2'!C7)</f>
        <v>1735</v>
      </c>
      <c r="D63" s="548"/>
      <c r="E63" s="548">
        <f>IF(ISBLANK('DEM2'!D8),"-",'DEM2'!D8)</f>
        <v>1319</v>
      </c>
      <c r="F63" s="548">
        <f>IF(ISBLANK('DEM2'!C8),"-",'DEM2'!C8)</f>
        <v>1388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1433</v>
      </c>
      <c r="C64" s="317">
        <f>IF(ISBLANK('DEM2'!F7),"-",'DEM2'!F7)</f>
        <v>1482</v>
      </c>
      <c r="D64" s="789"/>
      <c r="E64" s="317">
        <f>IF(ISBLANK('DEM2'!G8),"-",'DEM2'!G8)</f>
        <v>1524</v>
      </c>
      <c r="F64" s="317">
        <f>IF(ISBLANK('DEM2'!F8),"-",'DEM2'!F8)</f>
        <v>1502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536</v>
      </c>
      <c r="C65" s="345">
        <f>IF(ISBLANK('DEM2'!I7),"-",'DEM2'!I7)</f>
        <v>601</v>
      </c>
      <c r="D65" s="393"/>
      <c r="E65" s="345">
        <f>IF(ISBLANK('DEM2'!J8),"-",'DEM2'!J8)</f>
        <v>648</v>
      </c>
      <c r="F65" s="345">
        <f>IF(ISBLANK('DEM2'!I8),"-",'DEM2'!I8)</f>
        <v>693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3518</v>
      </c>
      <c r="C66" s="348">
        <f>IF(ISBLANK('DEM2'!L7),"-",'DEM2'!L7)</f>
        <v>3665</v>
      </c>
      <c r="D66" s="394"/>
      <c r="E66" s="348">
        <f>IF(ISBLANK('DEM2'!M8),"-",'DEM2'!M8)</f>
        <v>3326</v>
      </c>
      <c r="F66" s="348">
        <f>IF(ISBLANK('DEM2'!L8),"-",'DEM2'!L8)</f>
        <v>3414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2843</v>
      </c>
      <c r="C67" s="345">
        <f>IF(ISBLANK('DEM2'!O7),"-",'DEM2'!O7)</f>
        <v>2586</v>
      </c>
      <c r="D67" s="393"/>
      <c r="E67" s="345">
        <f>IF(ISBLANK('DEM2'!P8),"-",'DEM2'!P8)</f>
        <v>3118</v>
      </c>
      <c r="F67" s="345">
        <f>IF(ISBLANK('DEM2'!O8),"-",'DEM2'!O8)</f>
        <v>2950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14630</v>
      </c>
      <c r="C68" s="317">
        <f>IF(ISBLANK('DEM2'!R7),"-",'DEM2'!R7)</f>
        <v>11950</v>
      </c>
      <c r="D68" s="395"/>
      <c r="E68" s="317">
        <f>IF(ISBLANK('DEM2'!S8),"-",'DEM2'!S8)</f>
        <v>15155</v>
      </c>
      <c r="F68" s="317">
        <f>IF(ISBLANK('DEM2'!R8),"-",'DEM2'!R8)</f>
        <v>13165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24457</v>
      </c>
      <c r="C69" s="463">
        <f>IF(ISBLANK('DEM2'!U7),"-",'DEM2'!U7)</f>
        <v>18992</v>
      </c>
      <c r="D69" s="799"/>
      <c r="E69" s="463">
        <f>IF(ISBLANK('DEM2'!V8),"-",'DEM2'!V8)</f>
        <v>24595</v>
      </c>
      <c r="F69" s="463">
        <f>IF(ISBLANK('DEM2'!U8),"-",'DEM2'!U8)</f>
        <v>20383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</v>
      </c>
      <c r="G115" s="800">
        <f>IF(ISBLANK('DEM2'!E23),"-",'DEM2'!E23)</f>
        <v>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2.2000000000000002</v>
      </c>
      <c r="G116" s="407">
        <f>IF(ISBLANK('DEM2'!E24),"-",'DEM2'!E24)</f>
        <v>4.4000000000000004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68294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21253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47.3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154469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1096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5.4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30.6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1.5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186855670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4154379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11882549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1022594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264186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2790036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62031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647352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14393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639177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14211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672375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14949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7435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5946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14458529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0</v>
      </c>
      <c r="C310" s="1109"/>
      <c r="D310" s="3"/>
      <c r="E310" s="5"/>
      <c r="F310" s="5"/>
      <c r="G310" s="815" t="s">
        <v>854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0</v>
      </c>
      <c r="C311" s="1120"/>
      <c r="D311" s="3"/>
      <c r="E311" s="5"/>
      <c r="F311" s="5"/>
      <c r="G311" s="810" t="s">
        <v>855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0</v>
      </c>
      <c r="C312" s="1120"/>
      <c r="D312" s="3"/>
      <c r="E312" s="5"/>
      <c r="F312" s="5"/>
      <c r="G312" s="810" t="s">
        <v>856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0</v>
      </c>
      <c r="C313" s="1120"/>
      <c r="D313" s="3"/>
      <c r="E313" s="5"/>
      <c r="F313" s="5"/>
      <c r="G313" s="812" t="s">
        <v>857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0</v>
      </c>
      <c r="C314" s="1120"/>
      <c r="D314" s="3"/>
      <c r="E314" s="5"/>
      <c r="F314" s="5"/>
      <c r="G314" s="814" t="s">
        <v>847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758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80.8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2251</v>
      </c>
      <c r="I364" s="808">
        <f>IF(ISBLANK(OBRAZ2!I6),"-",OBRAZ2!I6)</f>
        <v>2251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1060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53</v>
      </c>
      <c r="I365" s="416">
        <f>IF(ISBLANK(OBRAZ2!I7),"-",OBRAZ2!I7)</f>
        <v>53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110.2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512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0.48629531388152081</v>
      </c>
      <c r="I375" s="850">
        <f>IF(ISBLANK(OBRAZ2!C12),"-",OBRAZ2!C21)</f>
        <v>0</v>
      </c>
      <c r="J375" s="850">
        <f>IF(ISBLANK(OBRAZ2!D12),"-",OBRAZ2!D21)</f>
        <v>1.2446351931330473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75.331564986737405</v>
      </c>
      <c r="I377" s="851">
        <f>IF(ISBLANK(OBRAZ2!C14),"-",OBRAZ2!C23)</f>
        <v>76.14393602843181</v>
      </c>
      <c r="J377" s="851">
        <f>IF(ISBLANK(OBRAZ2!D14),"-",OBRAZ2!D23)</f>
        <v>76.78111587982832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0.53050397877984079</v>
      </c>
      <c r="I379" s="851">
        <f>IF(ISBLANK(OBRAZ2!C16),"-",OBRAZ2!C25)</f>
        <v>0.66637050199911152</v>
      </c>
      <c r="J379" s="851">
        <f>IF(ISBLANK(OBRAZ2!D16),"-",OBRAZ2!D25)</f>
        <v>0.64377682403433478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23.651635720601238</v>
      </c>
      <c r="I380" s="852">
        <f>IF(ISBLANK(OBRAZ2!C17),"-",OBRAZ2!C26)</f>
        <v>23.189693469569082</v>
      </c>
      <c r="J380" s="852">
        <f>IF(ISBLANK(OBRAZ2!D17),"-",OBRAZ2!D26)</f>
        <v>21.33047210300429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0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2141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2096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139.5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510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148.9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113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9616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2535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6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214826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30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453089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992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288026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204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4.5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81.5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0.57999999999999996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73.599999999999994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82.6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2418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5.4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2797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11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1.5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0.7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57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101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0.3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94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1.3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126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1.7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81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213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58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180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16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3.6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28.9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39.299999999999997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54.710999999999999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6.9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18.763760000000001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2</v>
      </c>
      <c r="D696" s="3"/>
      <c r="E696" s="5"/>
      <c r="F696" s="5"/>
      <c r="G696" s="837">
        <v>2012</v>
      </c>
      <c r="H696" s="835">
        <f>IF(ISBLANK(INDEKSI2!B5),"-",INDEKSI2!B5)</f>
        <v>52.48</v>
      </c>
      <c r="I696" s="835">
        <f>IF(ISBLANK(INDEKSI2!C5),"-",INDEKSI2!C5)</f>
        <v>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81.03</v>
      </c>
      <c r="D697" s="3"/>
      <c r="E697" s="5"/>
      <c r="F697" s="5"/>
      <c r="G697" s="838">
        <v>2013</v>
      </c>
      <c r="H697" s="559">
        <f>IF(ISBLANK(INDEKSI2!B6),"-",INDEKSI2!B6)</f>
        <v>55.38</v>
      </c>
      <c r="I697" s="559">
        <f>IF(ISBLANK(INDEKSI2!C6),"-",INDEKSI2!C6)</f>
        <v>2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57.64</v>
      </c>
      <c r="I698" s="836">
        <f>IF(ISBLANK(INDEKSI2!C7),"-",INDEKSI2!C7)</f>
        <v>2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31117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277866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63785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748150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30.6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57.64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18.763760000000001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81.03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55.3</v>
      </c>
      <c r="C4" s="721">
        <v>2</v>
      </c>
      <c r="D4" s="710"/>
      <c r="E4" s="711"/>
      <c r="F4" s="712"/>
    </row>
    <row r="5" spans="1:6" x14ac:dyDescent="0.25">
      <c r="A5" s="286">
        <v>2012</v>
      </c>
      <c r="B5" s="614">
        <v>52.48</v>
      </c>
      <c r="C5" s="722">
        <v>2</v>
      </c>
      <c r="D5" s="713"/>
      <c r="E5" s="641"/>
      <c r="F5" s="714"/>
    </row>
    <row r="6" spans="1:6" x14ac:dyDescent="0.25">
      <c r="A6" s="286">
        <v>2013</v>
      </c>
      <c r="B6" s="614">
        <v>55.38</v>
      </c>
      <c r="C6" s="722">
        <v>2</v>
      </c>
      <c r="D6" s="715">
        <v>18.763760000000001</v>
      </c>
      <c r="E6" s="609">
        <v>2</v>
      </c>
      <c r="F6" s="716">
        <v>81.03</v>
      </c>
    </row>
    <row r="7" spans="1:6" x14ac:dyDescent="0.25">
      <c r="A7" s="219">
        <v>2014</v>
      </c>
      <c r="B7" s="615">
        <v>57.64</v>
      </c>
      <c r="C7" s="723">
        <v>2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0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0</v>
      </c>
      <c r="G3" s="217" t="s">
        <v>765</v>
      </c>
      <c r="H3" s="71">
        <v>0</v>
      </c>
    </row>
    <row r="4" spans="1:9" x14ac:dyDescent="0.25">
      <c r="A4" s="286" t="s">
        <v>760</v>
      </c>
      <c r="B4" s="214">
        <v>0</v>
      </c>
      <c r="G4" s="286" t="s">
        <v>766</v>
      </c>
      <c r="H4" s="214">
        <v>0</v>
      </c>
    </row>
    <row r="5" spans="1:9" x14ac:dyDescent="0.25">
      <c r="A5" s="286" t="s">
        <v>761</v>
      </c>
      <c r="B5" s="214">
        <v>0</v>
      </c>
      <c r="G5" s="286" t="s">
        <v>767</v>
      </c>
      <c r="H5" s="214">
        <v>0</v>
      </c>
    </row>
    <row r="6" spans="1:9" x14ac:dyDescent="0.25">
      <c r="A6" s="286" t="s">
        <v>762</v>
      </c>
      <c r="B6" s="214">
        <v>0</v>
      </c>
      <c r="G6" s="286" t="s">
        <v>768</v>
      </c>
      <c r="H6" s="214">
        <v>0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0</v>
      </c>
    </row>
    <row r="8" spans="1:9" x14ac:dyDescent="0.25">
      <c r="A8" s="287" t="s">
        <v>764</v>
      </c>
      <c r="B8" s="73">
        <v>0</v>
      </c>
    </row>
    <row r="9" spans="1:9" x14ac:dyDescent="0.25">
      <c r="A9" s="1" t="s">
        <v>24</v>
      </c>
      <c r="B9" s="288">
        <v>0</v>
      </c>
      <c r="I9" s="41" t="s">
        <v>876</v>
      </c>
    </row>
    <row r="10" spans="1:9" x14ac:dyDescent="0.25">
      <c r="G10" s="29" t="s">
        <v>775</v>
      </c>
      <c r="H10" s="58">
        <v>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0</v>
      </c>
      <c r="C4" s="55">
        <v>0</v>
      </c>
      <c r="D4" s="110">
        <v>0</v>
      </c>
    </row>
    <row r="5" spans="1:4" ht="30" customHeight="1" x14ac:dyDescent="0.25">
      <c r="A5" s="274" t="s">
        <v>884</v>
      </c>
      <c r="B5" s="212">
        <v>0</v>
      </c>
      <c r="C5" s="58">
        <v>0</v>
      </c>
      <c r="D5" s="160">
        <v>0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0</v>
      </c>
      <c r="C7" s="58">
        <v>0</v>
      </c>
      <c r="D7" s="160">
        <v>0</v>
      </c>
    </row>
    <row r="8" spans="1:4" x14ac:dyDescent="0.25">
      <c r="A8" s="201" t="s">
        <v>774</v>
      </c>
      <c r="B8" s="72">
        <v>0</v>
      </c>
      <c r="C8" s="61">
        <v>0</v>
      </c>
      <c r="D8" s="111">
        <v>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 t="e">
        <f>C5/B5*100</f>
        <v>#DIV/0!</v>
      </c>
      <c r="C15" s="278" t="e">
        <f>D5/B5*100</f>
        <v>#DIV/0!</v>
      </c>
    </row>
    <row r="16" spans="1:4" ht="30" x14ac:dyDescent="0.25">
      <c r="A16" s="279" t="s">
        <v>821</v>
      </c>
      <c r="B16" s="283" t="e">
        <f>C4/B4*100</f>
        <v>#DIV/0!</v>
      </c>
      <c r="C16" s="280" t="e">
        <f>D4/B4*100</f>
        <v>#DIV/0!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 t="e">
        <f t="shared" ref="B22:C23" si="0">B15</f>
        <v>#DIV/0!</v>
      </c>
      <c r="C22" s="278" t="e">
        <f t="shared" si="0"/>
        <v>#DIV/0!</v>
      </c>
    </row>
    <row r="23" spans="1:3" ht="30" x14ac:dyDescent="0.25">
      <c r="A23" s="279" t="s">
        <v>858</v>
      </c>
      <c r="B23" s="285" t="e">
        <f t="shared" si="0"/>
        <v>#DIV/0!</v>
      </c>
      <c r="C23" s="284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758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80.8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1060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110.2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512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2257</v>
      </c>
      <c r="C6" s="973">
        <v>2257</v>
      </c>
      <c r="D6" s="945">
        <v>0</v>
      </c>
      <c r="E6" s="973">
        <v>2262</v>
      </c>
      <c r="F6" s="973">
        <v>2262</v>
      </c>
      <c r="G6" s="945">
        <v>0</v>
      </c>
      <c r="H6" s="599">
        <v>2251</v>
      </c>
      <c r="I6" s="616">
        <v>2251</v>
      </c>
      <c r="J6" s="945">
        <v>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24</v>
      </c>
      <c r="C7" s="975">
        <v>24</v>
      </c>
      <c r="D7" s="976">
        <v>0</v>
      </c>
      <c r="E7" s="975">
        <v>40</v>
      </c>
      <c r="F7" s="975">
        <v>40</v>
      </c>
      <c r="G7" s="976">
        <v>0</v>
      </c>
      <c r="H7" s="753">
        <v>53</v>
      </c>
      <c r="I7" s="690">
        <v>53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11</v>
      </c>
      <c r="C12" s="600">
        <v>0</v>
      </c>
      <c r="D12" s="600">
        <v>29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1704</v>
      </c>
      <c r="C14" s="751">
        <v>1714</v>
      </c>
      <c r="D14" s="751">
        <v>1789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12</v>
      </c>
      <c r="C16" s="1029">
        <v>15</v>
      </c>
      <c r="D16" s="751">
        <v>15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535</v>
      </c>
      <c r="C17" s="752">
        <v>522</v>
      </c>
      <c r="D17" s="752">
        <v>497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0.48629531388152081</v>
      </c>
      <c r="C21" s="289">
        <f>C12/SUM(C12:C17)*100</f>
        <v>0</v>
      </c>
      <c r="D21" s="289">
        <f>D12/SUM(D12:D17)*100</f>
        <v>1.2446351931330473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75.331564986737405</v>
      </c>
      <c r="C23" s="290">
        <f>C14/SUM(C12:C17)*100</f>
        <v>76.14393602843181</v>
      </c>
      <c r="D23" s="290">
        <f>D14/SUM(D12:D17)*100</f>
        <v>76.78111587982832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0.53050397877984079</v>
      </c>
      <c r="C25" s="290">
        <f>C16/SUM(C12:C17)*100</f>
        <v>0.66637050199911152</v>
      </c>
      <c r="D25" s="290">
        <f>D16/SUM(D12:D17)*100</f>
        <v>0.64377682403433478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23.651635720601238</v>
      </c>
      <c r="C26" s="291">
        <f>C17/SUM(C12:C17)*100</f>
        <v>23.189693469569082</v>
      </c>
      <c r="D26" s="291">
        <f>D17/SUM(D12:D17)*100</f>
        <v>21.33047210300429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2.4</v>
      </c>
      <c r="C7" s="600">
        <v>10.8</v>
      </c>
      <c r="D7" s="600">
        <v>12.2</v>
      </c>
    </row>
    <row r="8" spans="1:6" x14ac:dyDescent="0.25">
      <c r="A8" s="695" t="s">
        <v>944</v>
      </c>
      <c r="B8" s="751">
        <v>12.7</v>
      </c>
      <c r="C8" s="751">
        <v>16.5</v>
      </c>
      <c r="D8" s="751">
        <v>11.7</v>
      </c>
    </row>
    <row r="9" spans="1:6" x14ac:dyDescent="0.25">
      <c r="A9" s="696" t="s">
        <v>224</v>
      </c>
      <c r="B9" s="752">
        <v>84.9</v>
      </c>
      <c r="C9" s="752">
        <v>72.7</v>
      </c>
      <c r="D9" s="752">
        <v>76.2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2.4</v>
      </c>
      <c r="C13" s="697">
        <f t="shared" ref="C13:D13" si="1">IF(ISBLANK(C7),"",C7)</f>
        <v>10.8</v>
      </c>
      <c r="D13" s="697">
        <f t="shared" si="1"/>
        <v>12.2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12.7</v>
      </c>
      <c r="C14" s="698">
        <f t="shared" si="2"/>
        <v>16.5</v>
      </c>
      <c r="D14" s="698">
        <f t="shared" si="2"/>
        <v>11.7</v>
      </c>
    </row>
    <row r="15" spans="1:6" x14ac:dyDescent="0.25">
      <c r="A15" s="702" t="s">
        <v>1630</v>
      </c>
      <c r="B15" s="699">
        <f t="shared" si="2"/>
        <v>84.9</v>
      </c>
      <c r="C15" s="699">
        <f t="shared" si="2"/>
        <v>72.7</v>
      </c>
      <c r="D15" s="699">
        <f t="shared" si="2"/>
        <v>76.2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2.4</v>
      </c>
      <c r="C18" s="697">
        <f t="shared" ref="C18:D18" si="4">IF(ISBLANK(C7),"",C7)</f>
        <v>10.8</v>
      </c>
      <c r="D18" s="697">
        <f t="shared" si="4"/>
        <v>12.2</v>
      </c>
    </row>
    <row r="19" spans="1:5" x14ac:dyDescent="0.25">
      <c r="A19" s="701" t="s">
        <v>1632</v>
      </c>
      <c r="B19" s="698">
        <f t="shared" ref="B19:D20" si="5">IF(ISBLANK(B8),"",B8)</f>
        <v>12.7</v>
      </c>
      <c r="C19" s="698">
        <f t="shared" si="5"/>
        <v>16.5</v>
      </c>
      <c r="D19" s="698">
        <f t="shared" si="5"/>
        <v>11.7</v>
      </c>
    </row>
    <row r="20" spans="1:5" x14ac:dyDescent="0.25">
      <c r="A20" s="702" t="s">
        <v>1633</v>
      </c>
      <c r="B20" s="699">
        <f t="shared" si="5"/>
        <v>84.9</v>
      </c>
      <c r="C20" s="699">
        <f t="shared" si="5"/>
        <v>72.7</v>
      </c>
      <c r="D20" s="699">
        <f t="shared" si="5"/>
        <v>76.2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99.4</v>
      </c>
      <c r="C5" s="611">
        <v>83.3</v>
      </c>
      <c r="D5" s="1030">
        <v>91.6</v>
      </c>
      <c r="F5" s="28"/>
      <c r="G5" s="693">
        <f>A5</f>
        <v>2020</v>
      </c>
      <c r="H5" s="669">
        <f>IF(ISBLANK(B5),"",B5)</f>
        <v>99.4</v>
      </c>
      <c r="I5" s="618">
        <f t="shared" ref="H5:I7" si="0">IF(ISBLANK(C5),"",C5)</f>
        <v>83.3</v>
      </c>
    </row>
    <row r="6" spans="1:10" x14ac:dyDescent="0.25">
      <c r="A6" s="749">
        <v>2021</v>
      </c>
      <c r="B6" s="601">
        <v>84.8</v>
      </c>
      <c r="C6" s="612">
        <v>103.5</v>
      </c>
      <c r="D6" s="946">
        <v>94.2</v>
      </c>
      <c r="F6" s="44"/>
      <c r="G6" s="693">
        <f t="shared" ref="G6:G7" si="1">A6</f>
        <v>2021</v>
      </c>
      <c r="H6" s="670">
        <f t="shared" si="0"/>
        <v>84.8</v>
      </c>
      <c r="I6" s="619">
        <f t="shared" si="0"/>
        <v>103.5</v>
      </c>
    </row>
    <row r="7" spans="1:10" x14ac:dyDescent="0.25">
      <c r="A7" s="750">
        <v>2022</v>
      </c>
      <c r="B7" s="601">
        <v>78.400000000000006</v>
      </c>
      <c r="C7" s="612">
        <v>95</v>
      </c>
      <c r="D7" s="946">
        <v>86.8</v>
      </c>
      <c r="F7" s="44"/>
      <c r="G7" s="693">
        <f t="shared" si="1"/>
        <v>2022</v>
      </c>
      <c r="H7" s="671">
        <f t="shared" si="0"/>
        <v>78.400000000000006</v>
      </c>
      <c r="I7" s="620">
        <f t="shared" si="0"/>
        <v>95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99.4</v>
      </c>
      <c r="I13" s="618">
        <f>IF(ISBLANK(C5),"",C5)</f>
        <v>83.3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84.8</v>
      </c>
      <c r="I14" s="619">
        <f t="shared" si="3"/>
        <v>103.5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78.400000000000006</v>
      </c>
      <c r="I15" s="620">
        <f t="shared" si="4"/>
        <v>95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Stari grad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44978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8996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-7.4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75.510000000000005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184.4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2.0099999999999998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41272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64439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1709</v>
      </c>
      <c r="C63" s="548">
        <f>IF(ISBLANK('DEM2'!C7),"-",'DEM2'!C7)</f>
        <v>1735</v>
      </c>
      <c r="D63" s="548"/>
      <c r="E63" s="548">
        <f>IF(ISBLANK('DEM2'!D8),"-",'DEM2'!D8)</f>
        <v>1319</v>
      </c>
      <c r="F63" s="548">
        <f>IF(ISBLANK('DEM2'!C8),"-",'DEM2'!C8)</f>
        <v>1388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1433</v>
      </c>
      <c r="C64" s="317">
        <f>IF(ISBLANK('DEM2'!F7),"-",'DEM2'!F7)</f>
        <v>1482</v>
      </c>
      <c r="D64" s="789"/>
      <c r="E64" s="317">
        <f>IF(ISBLANK('DEM2'!G8),"-",'DEM2'!G8)</f>
        <v>1524</v>
      </c>
      <c r="F64" s="317">
        <f>IF(ISBLANK('DEM2'!F8),"-",'DEM2'!F8)</f>
        <v>1502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536</v>
      </c>
      <c r="C65" s="345">
        <f>IF(ISBLANK('DEM2'!I7),"-",'DEM2'!I7)</f>
        <v>601</v>
      </c>
      <c r="D65" s="393"/>
      <c r="E65" s="345">
        <f>IF(ISBLANK('DEM2'!J8),"-",'DEM2'!J8)</f>
        <v>648</v>
      </c>
      <c r="F65" s="345">
        <f>IF(ISBLANK('DEM2'!I8),"-",'DEM2'!I8)</f>
        <v>693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3518</v>
      </c>
      <c r="C66" s="317">
        <f>IF(ISBLANK('DEM2'!L7),"-",'DEM2'!L7)</f>
        <v>3665</v>
      </c>
      <c r="D66" s="395"/>
      <c r="E66" s="317">
        <f>IF(ISBLANK('DEM2'!M8),"-",'DEM2'!M8)</f>
        <v>3326</v>
      </c>
      <c r="F66" s="317">
        <f>IF(ISBLANK('DEM2'!L8),"-",'DEM2'!L8)</f>
        <v>3414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2843</v>
      </c>
      <c r="C67" s="317">
        <f>IF(ISBLANK('DEM2'!O7),"-",'DEM2'!O7)</f>
        <v>2586</v>
      </c>
      <c r="D67" s="395"/>
      <c r="E67" s="317">
        <f>IF(ISBLANK('DEM2'!P8),"-",'DEM2'!P8)</f>
        <v>3118</v>
      </c>
      <c r="F67" s="317">
        <f>IF(ISBLANK('DEM2'!O8),"-",'DEM2'!O8)</f>
        <v>2950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14630</v>
      </c>
      <c r="C68" s="414">
        <f>IF(ISBLANK('DEM2'!R7),"-",'DEM2'!R7)</f>
        <v>11950</v>
      </c>
      <c r="D68" s="420"/>
      <c r="E68" s="414">
        <f>IF(ISBLANK('DEM2'!S8),"-",'DEM2'!S8)</f>
        <v>15155</v>
      </c>
      <c r="F68" s="414">
        <f>IF(ISBLANK('DEM2'!R8),"-",'DEM2'!R8)</f>
        <v>13165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24457</v>
      </c>
      <c r="C69" s="463">
        <f>IF(ISBLANK('DEM2'!U7),"-",'DEM2'!U7)</f>
        <v>18992</v>
      </c>
      <c r="D69" s="799"/>
      <c r="E69" s="463">
        <f>IF(ISBLANK('DEM2'!V8),"-",'DEM2'!V8)</f>
        <v>24595</v>
      </c>
      <c r="F69" s="463">
        <f>IF(ISBLANK('DEM2'!U8),"-",'DEM2'!U8)</f>
        <v>20383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</v>
      </c>
      <c r="G115" s="800">
        <f>IF(ISBLANK('DEM2'!E23),"-",'DEM2'!E23)</f>
        <v>2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2.2000000000000002</v>
      </c>
      <c r="G116" s="407">
        <f>IF(ISBLANK('DEM2'!E24),"-",'DEM2'!E24)</f>
        <v>4.4000000000000004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4.5999999999999996</v>
      </c>
      <c r="G117" s="801">
        <f>IF(ISBLANK('DEM2'!E25),"-",'DEM2'!E25)</f>
        <v>6.8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68294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21253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47.3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154469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1096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5.4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30.6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1.5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186855670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4154379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11882549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1022594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264186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2790036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62031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647352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14393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639177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14211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672375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14949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7435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5946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14458529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0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0</v>
      </c>
      <c r="C300" s="808">
        <f>IF(ISBLANK(POLJ3!C4),"-",POLJ3!C4)</f>
        <v>0</v>
      </c>
      <c r="D300" s="1104">
        <f>IF(ISBLANK(POLJ3!D4),"-",POLJ3!D4)</f>
        <v>0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0</v>
      </c>
      <c r="C301" s="789">
        <f>IF(ISBLANK(POLJ3!C5),"-",POLJ3!C5)</f>
        <v>0</v>
      </c>
      <c r="D301" s="1105">
        <f>IF(ISBLANK(POLJ3!D5),"-",POLJ3!D5)</f>
        <v>0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06">
        <f>IF(ISBLANK(POLJ3!D6),"-",POLJ3!D6)</f>
        <v>0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0</v>
      </c>
      <c r="C303" s="791">
        <f>IF(ISBLANK(POLJ3!C7),"-",POLJ3!C7)</f>
        <v>0</v>
      </c>
      <c r="D303" s="1107">
        <f>IF(ISBLANK(POLJ3!D7),"-",POLJ3!D7)</f>
        <v>0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0</v>
      </c>
      <c r="C304" s="807">
        <f>IF(ISBLANK(POLJ3!C8),"-",POLJ3!C8)</f>
        <v>0</v>
      </c>
      <c r="D304" s="1108">
        <f>IF(ISBLANK(POLJ3!D8),"-",POLJ3!D8)</f>
        <v>0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0</v>
      </c>
      <c r="C310" s="1109"/>
      <c r="D310" s="3"/>
      <c r="E310" s="5"/>
      <c r="F310" s="5"/>
      <c r="G310" s="815" t="s">
        <v>765</v>
      </c>
      <c r="H310" s="816">
        <f>IF(ISBLANK(POLJ2!H3),"-",POLJ2!H3)</f>
        <v>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0</v>
      </c>
      <c r="C311" s="1120"/>
      <c r="D311" s="3"/>
      <c r="E311" s="5"/>
      <c r="F311" s="5"/>
      <c r="G311" s="810" t="s">
        <v>766</v>
      </c>
      <c r="H311" s="248">
        <f>IF(ISBLANK(POLJ2!H4),"-",POLJ2!H4)</f>
        <v>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0</v>
      </c>
      <c r="C312" s="1120"/>
      <c r="D312" s="3"/>
      <c r="E312" s="5"/>
      <c r="F312" s="5"/>
      <c r="G312" s="810" t="s">
        <v>767</v>
      </c>
      <c r="H312" s="248">
        <f>IF(ISBLANK(POLJ2!H5),"-",POLJ2!H5)</f>
        <v>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0</v>
      </c>
      <c r="C313" s="1120"/>
      <c r="D313" s="3"/>
      <c r="E313" s="5"/>
      <c r="F313" s="5"/>
      <c r="G313" s="812" t="s">
        <v>768</v>
      </c>
      <c r="H313" s="249">
        <f>IF(ISBLANK(POLJ2!H6),"-",POLJ2!H6)</f>
        <v>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0</v>
      </c>
      <c r="C314" s="1120"/>
      <c r="D314" s="3"/>
      <c r="E314" s="5"/>
      <c r="F314" s="5"/>
      <c r="G314" s="814" t="s">
        <v>16</v>
      </c>
      <c r="H314" s="817">
        <f>IF(ISBLANK(POLJ2!H7),"-",POLJ2!H7)</f>
        <v>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0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0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18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758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80.8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2251</v>
      </c>
      <c r="I364" s="808">
        <f>IF(ISBLANK(OBRAZ2!I6),"-",OBRAZ2!I6)</f>
        <v>2251</v>
      </c>
      <c r="J364" s="808">
        <f>IF(ISBLANK(OBRAZ2!J6),"-",OBRAZ2!J6)</f>
        <v>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1060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53</v>
      </c>
      <c r="I365" s="789">
        <f>IF(ISBLANK(OBRAZ2!I7),"-",OBRAZ2!I7)</f>
        <v>53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110.2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512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0.48629531388152081</v>
      </c>
      <c r="I375" s="850">
        <f>IF(ISBLANK(OBRAZ2!C12),"-",OBRAZ2!C21)</f>
        <v>0</v>
      </c>
      <c r="J375" s="850">
        <f>IF(ISBLANK(OBRAZ2!D12),"-",OBRAZ2!D21)</f>
        <v>1.2446351931330473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75.331564986737405</v>
      </c>
      <c r="I377" s="851">
        <f>IF(ISBLANK(OBRAZ2!C14),"-",OBRAZ2!C23)</f>
        <v>76.14393602843181</v>
      </c>
      <c r="J377" s="851">
        <f>IF(ISBLANK(OBRAZ2!D14),"-",OBRAZ2!D23)</f>
        <v>76.78111587982832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0.53050397877984079</v>
      </c>
      <c r="I379" s="851">
        <f>IF(ISBLANK(OBRAZ2!C16),"-",OBRAZ2!C25)</f>
        <v>0.66637050199911152</v>
      </c>
      <c r="J379" s="851">
        <f>IF(ISBLANK(OBRAZ2!D16),"-",OBRAZ2!D25)</f>
        <v>0.64377682403433478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23.651635720601238</v>
      </c>
      <c r="I380" s="852">
        <f>IF(ISBLANK(OBRAZ2!C17),"-",OBRAZ2!C26)</f>
        <v>23.189693469569082</v>
      </c>
      <c r="J380" s="852">
        <f>IF(ISBLANK(OBRAZ2!D17),"-",OBRAZ2!D26)</f>
        <v>21.33047210300429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0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2141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2096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139.5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510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148.9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113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20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9616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2535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6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214826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30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453089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992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288026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204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4.5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81.5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0.57999999999999996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73.599999999999994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82.6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2418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5.4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151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2797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11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1.5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0.7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57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101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0.3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94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1.3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126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1.7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81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213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58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180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16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3.6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28.9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39.299999999999997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17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140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54.710999999999999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6.9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 t="str">
        <f>IF(ISBLANK(SAOBINFR1!B5),"-",SAOBINFR1!B5)</f>
        <v>-</v>
      </c>
      <c r="F676" s="985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 t="str">
        <f>IF(ISBLANK(SAOBINFR1!B6),"-",SAOBINFR1!B6)</f>
        <v>-</v>
      </c>
      <c r="F677" s="988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0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18.763760000000001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2</v>
      </c>
      <c r="D696" s="315"/>
      <c r="E696" s="314"/>
      <c r="F696" s="5"/>
      <c r="G696" s="837">
        <v>2012</v>
      </c>
      <c r="H696" s="835">
        <f>IF(ISBLANK(INDEKSI2!B5),"-",INDEKSI2!B5)</f>
        <v>52.48</v>
      </c>
      <c r="I696" s="835">
        <f>IF(ISBLANK(INDEKSI2!C5),"-",INDEKSI2!C5)</f>
        <v>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81.03</v>
      </c>
      <c r="D697" s="315"/>
      <c r="E697" s="314"/>
      <c r="F697" s="5"/>
      <c r="G697" s="838">
        <v>2013</v>
      </c>
      <c r="H697" s="559">
        <f>IF(ISBLANK(INDEKSI2!B6),"-",INDEKSI2!B6)</f>
        <v>55.38</v>
      </c>
      <c r="I697" s="559">
        <f>IF(ISBLANK(INDEKSI2!C6),"-",INDEKSI2!C6)</f>
        <v>2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57.64</v>
      </c>
      <c r="I698" s="836">
        <f>IF(ISBLANK(INDEKSI2!C7),"-",INDEKSI2!C7)</f>
        <v>2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31117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277866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63785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748150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18</v>
      </c>
      <c r="D6" s="612">
        <v>18</v>
      </c>
      <c r="E6" s="612">
        <v>0</v>
      </c>
      <c r="F6" s="1033">
        <v>610</v>
      </c>
      <c r="G6" s="612">
        <v>291</v>
      </c>
      <c r="H6" s="980">
        <v>319</v>
      </c>
      <c r="I6" s="1034">
        <v>50.4</v>
      </c>
      <c r="J6" s="612">
        <v>45.2</v>
      </c>
      <c r="K6" s="1035">
        <v>56.4</v>
      </c>
      <c r="L6" s="1033">
        <v>1105</v>
      </c>
      <c r="M6" s="612">
        <v>468</v>
      </c>
      <c r="N6" s="1028">
        <v>637</v>
      </c>
      <c r="O6" s="1034">
        <v>83.6</v>
      </c>
      <c r="P6" s="612">
        <v>71.900000000000006</v>
      </c>
      <c r="Q6" s="1028">
        <v>95</v>
      </c>
      <c r="R6" s="1033">
        <v>547</v>
      </c>
      <c r="S6" s="612">
        <v>240</v>
      </c>
      <c r="T6" s="1035">
        <v>307</v>
      </c>
    </row>
    <row r="7" spans="1:20" x14ac:dyDescent="0.25">
      <c r="A7" s="286">
        <v>2021</v>
      </c>
      <c r="B7" s="602">
        <v>5</v>
      </c>
      <c r="C7" s="601">
        <v>18</v>
      </c>
      <c r="D7" s="612">
        <v>18</v>
      </c>
      <c r="E7" s="612">
        <v>0</v>
      </c>
      <c r="F7" s="1033">
        <v>643</v>
      </c>
      <c r="G7" s="612">
        <v>304</v>
      </c>
      <c r="H7" s="980">
        <v>339</v>
      </c>
      <c r="I7" s="1034">
        <v>55</v>
      </c>
      <c r="J7" s="612">
        <v>50.5</v>
      </c>
      <c r="K7" s="1035">
        <v>59.8</v>
      </c>
      <c r="L7" s="1033">
        <v>1071</v>
      </c>
      <c r="M7" s="612">
        <v>514</v>
      </c>
      <c r="N7" s="1028">
        <v>557</v>
      </c>
      <c r="O7" s="1034">
        <v>86.3</v>
      </c>
      <c r="P7" s="612">
        <v>80.900000000000006</v>
      </c>
      <c r="Q7" s="1028">
        <v>92.1</v>
      </c>
      <c r="R7" s="1033">
        <v>537</v>
      </c>
      <c r="S7" s="612">
        <v>297</v>
      </c>
      <c r="T7" s="1035">
        <v>240</v>
      </c>
    </row>
    <row r="8" spans="1:20" x14ac:dyDescent="0.25">
      <c r="A8" s="219">
        <v>2022</v>
      </c>
      <c r="B8" s="617">
        <v>5</v>
      </c>
      <c r="C8" s="947">
        <v>18</v>
      </c>
      <c r="D8" s="981">
        <v>18</v>
      </c>
      <c r="E8" s="981">
        <v>0</v>
      </c>
      <c r="F8" s="1036">
        <v>758</v>
      </c>
      <c r="G8" s="981">
        <v>414</v>
      </c>
      <c r="H8" s="979">
        <v>344</v>
      </c>
      <c r="I8" s="754">
        <v>80.8</v>
      </c>
      <c r="J8" s="981">
        <v>86.2</v>
      </c>
      <c r="K8" s="1037">
        <v>75.2</v>
      </c>
      <c r="L8" s="1036">
        <v>1060</v>
      </c>
      <c r="M8" s="981">
        <v>531</v>
      </c>
      <c r="N8" s="691">
        <v>529</v>
      </c>
      <c r="O8" s="754">
        <v>110.2</v>
      </c>
      <c r="P8" s="981">
        <v>107.8</v>
      </c>
      <c r="Q8" s="691">
        <v>112.7</v>
      </c>
      <c r="R8" s="1036">
        <v>512</v>
      </c>
      <c r="S8" s="981">
        <v>283</v>
      </c>
      <c r="T8" s="1037">
        <v>229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0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2141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2096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139.5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510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148.9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113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100</v>
      </c>
      <c r="C21" s="739">
        <f>B10/(B7+B10)*100</f>
        <v>0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100</v>
      </c>
      <c r="C26" s="739">
        <f>C21</f>
        <v>0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7</v>
      </c>
      <c r="C5" s="1095">
        <v>0</v>
      </c>
      <c r="D5" s="914" t="s">
        <v>5</v>
      </c>
      <c r="E5" s="211"/>
      <c r="F5" s="125">
        <v>2021</v>
      </c>
      <c r="G5" s="70">
        <v>7</v>
      </c>
      <c r="H5" s="55">
        <v>7</v>
      </c>
      <c r="I5" s="110">
        <v>0</v>
      </c>
      <c r="J5" s="70">
        <v>0</v>
      </c>
      <c r="K5" s="55">
        <v>0</v>
      </c>
      <c r="L5" s="110">
        <v>0</v>
      </c>
      <c r="M5" s="70">
        <v>2102</v>
      </c>
      <c r="N5" s="55">
        <v>2037</v>
      </c>
      <c r="O5" s="70">
        <v>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0</v>
      </c>
      <c r="D6" s="915" t="s">
        <v>5</v>
      </c>
      <c r="E6" s="254"/>
      <c r="F6" s="125">
        <v>2022</v>
      </c>
      <c r="G6" s="212">
        <v>7</v>
      </c>
      <c r="H6" s="58">
        <v>7</v>
      </c>
      <c r="I6" s="160">
        <v>0</v>
      </c>
      <c r="J6" s="212">
        <v>0</v>
      </c>
      <c r="K6" s="58">
        <v>0</v>
      </c>
      <c r="L6" s="160">
        <v>0</v>
      </c>
      <c r="M6" s="212">
        <v>2141</v>
      </c>
      <c r="N6" s="58">
        <v>2096</v>
      </c>
      <c r="O6" s="212">
        <v>0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8</v>
      </c>
      <c r="I7" s="169">
        <v>0</v>
      </c>
      <c r="J7" s="167"/>
      <c r="K7" s="94"/>
      <c r="L7" s="169"/>
      <c r="M7" s="167">
        <v>2034</v>
      </c>
      <c r="N7" s="94">
        <v>2149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7</v>
      </c>
      <c r="C11" s="918">
        <f>IF(ISBLANK(C5),"",C5)</f>
        <v>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148.69999999999999</v>
      </c>
      <c r="C5" s="611">
        <v>148.5</v>
      </c>
      <c r="D5" s="945">
        <v>148.9</v>
      </c>
      <c r="E5" s="610"/>
      <c r="F5" s="611"/>
      <c r="G5" s="945"/>
      <c r="H5" s="610"/>
      <c r="I5" s="611"/>
      <c r="J5" s="945"/>
      <c r="K5" s="610">
        <v>477</v>
      </c>
      <c r="L5" s="611">
        <v>251</v>
      </c>
      <c r="M5" s="945">
        <v>226</v>
      </c>
      <c r="N5" s="610">
        <v>185.1</v>
      </c>
      <c r="O5" s="611">
        <v>172.7</v>
      </c>
      <c r="P5" s="945">
        <v>200.9</v>
      </c>
      <c r="Q5" s="610">
        <v>0.2</v>
      </c>
      <c r="R5" s="611">
        <v>0.4</v>
      </c>
      <c r="S5" s="945">
        <v>0</v>
      </c>
    </row>
    <row r="6" spans="1:19" x14ac:dyDescent="0.25">
      <c r="A6" s="286">
        <v>2021</v>
      </c>
      <c r="B6" s="457">
        <v>140.5</v>
      </c>
      <c r="C6" s="458">
        <v>139.69999999999999</v>
      </c>
      <c r="D6" s="976">
        <v>141.19999999999999</v>
      </c>
      <c r="E6" s="457">
        <v>102</v>
      </c>
      <c r="F6" s="458">
        <v>75</v>
      </c>
      <c r="G6" s="976">
        <v>27</v>
      </c>
      <c r="H6" s="457">
        <v>0</v>
      </c>
      <c r="I6" s="458">
        <v>0</v>
      </c>
      <c r="J6" s="976">
        <v>0</v>
      </c>
      <c r="K6" s="457">
        <v>462</v>
      </c>
      <c r="L6" s="458">
        <v>251</v>
      </c>
      <c r="M6" s="976">
        <v>211</v>
      </c>
      <c r="N6" s="457">
        <v>178.8</v>
      </c>
      <c r="O6" s="458">
        <v>181.3</v>
      </c>
      <c r="P6" s="976">
        <v>176</v>
      </c>
      <c r="Q6" s="457">
        <v>0.7</v>
      </c>
      <c r="R6" s="458">
        <v>1</v>
      </c>
      <c r="S6" s="976">
        <v>0.3</v>
      </c>
    </row>
    <row r="7" spans="1:19" x14ac:dyDescent="0.25">
      <c r="A7" s="286">
        <v>2022</v>
      </c>
      <c r="B7" s="601">
        <v>139.5</v>
      </c>
      <c r="C7" s="612">
        <v>144.9</v>
      </c>
      <c r="D7" s="980">
        <v>134.19999999999999</v>
      </c>
      <c r="E7" s="601">
        <v>103</v>
      </c>
      <c r="F7" s="612">
        <v>75</v>
      </c>
      <c r="G7" s="980">
        <v>28</v>
      </c>
      <c r="H7" s="601">
        <v>0</v>
      </c>
      <c r="I7" s="612">
        <v>0</v>
      </c>
      <c r="J7" s="980">
        <v>0</v>
      </c>
      <c r="K7" s="601">
        <v>510</v>
      </c>
      <c r="L7" s="612">
        <v>258</v>
      </c>
      <c r="M7" s="980">
        <v>252</v>
      </c>
      <c r="N7" s="601">
        <v>148.9</v>
      </c>
      <c r="O7" s="612">
        <v>155.80000000000001</v>
      </c>
      <c r="P7" s="980">
        <v>142.19999999999999</v>
      </c>
      <c r="Q7" s="601">
        <v>0.2</v>
      </c>
      <c r="R7" s="612">
        <v>1.3</v>
      </c>
      <c r="S7" s="980">
        <v>-0.9</v>
      </c>
    </row>
    <row r="8" spans="1:19" x14ac:dyDescent="0.25">
      <c r="A8" s="219">
        <v>2023</v>
      </c>
      <c r="B8" s="947"/>
      <c r="C8" s="981"/>
      <c r="D8" s="979"/>
      <c r="E8" s="947">
        <v>113</v>
      </c>
      <c r="F8" s="981">
        <v>86</v>
      </c>
      <c r="G8" s="979">
        <v>27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11882549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264186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317</v>
      </c>
      <c r="C5" s="616">
        <v>181</v>
      </c>
      <c r="D5" s="616">
        <v>136</v>
      </c>
      <c r="E5" s="599">
        <v>7550</v>
      </c>
      <c r="F5" s="616">
        <v>4423</v>
      </c>
      <c r="G5" s="945">
        <v>3127</v>
      </c>
      <c r="H5" s="616">
        <v>2531</v>
      </c>
      <c r="I5" s="616">
        <v>1375</v>
      </c>
      <c r="J5" s="616">
        <v>1156</v>
      </c>
      <c r="K5" s="217">
        <f>SUM(B5,E5,H5)</f>
        <v>10398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216</v>
      </c>
      <c r="C6" s="612">
        <v>116</v>
      </c>
      <c r="D6" s="946">
        <v>100</v>
      </c>
      <c r="E6" s="601">
        <v>7479</v>
      </c>
      <c r="F6" s="612">
        <v>4428</v>
      </c>
      <c r="G6" s="946">
        <v>3051</v>
      </c>
      <c r="H6" s="601">
        <v>2573</v>
      </c>
      <c r="I6" s="612">
        <v>1441</v>
      </c>
      <c r="J6" s="612">
        <v>1132</v>
      </c>
      <c r="K6" s="218">
        <f>SUM(B6,E6,H6)</f>
        <v>10268</v>
      </c>
      <c r="M6" s="105" t="s">
        <v>284</v>
      </c>
      <c r="N6" s="171">
        <f>IF(ISBLANK(J7),"",J7)</f>
        <v>1112</v>
      </c>
      <c r="O6" s="80">
        <f>IF(ISBLANK(I7),"",I7)</f>
        <v>1258</v>
      </c>
      <c r="P6" s="211"/>
    </row>
    <row r="7" spans="1:17" ht="24.75" x14ac:dyDescent="0.25">
      <c r="A7" s="218">
        <v>2023</v>
      </c>
      <c r="B7" s="601">
        <v>218</v>
      </c>
      <c r="C7" s="612">
        <v>133</v>
      </c>
      <c r="D7" s="946">
        <v>85</v>
      </c>
      <c r="E7" s="601">
        <v>7028</v>
      </c>
      <c r="F7" s="612">
        <v>4191</v>
      </c>
      <c r="G7" s="946">
        <v>2837</v>
      </c>
      <c r="H7" s="601">
        <v>2370</v>
      </c>
      <c r="I7" s="612">
        <v>1258</v>
      </c>
      <c r="J7" s="612">
        <v>1112</v>
      </c>
      <c r="K7" s="218">
        <f>SUM(B7,E7,H7)</f>
        <v>9616</v>
      </c>
      <c r="M7" s="106" t="s">
        <v>285</v>
      </c>
      <c r="N7" s="220">
        <f>IF(ISBLANK(G7),"",G7)</f>
        <v>2837</v>
      </c>
      <c r="O7" s="107">
        <f>IF(ISBLANK(F7),"",F7)</f>
        <v>4191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85</v>
      </c>
      <c r="O8" s="83">
        <f>IF(ISBLANK(C7),"",C7)</f>
        <v>133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1112</v>
      </c>
      <c r="O13" s="80">
        <f>IF(ISBLANK(I7),"",I7)</f>
        <v>1258</v>
      </c>
      <c r="P13" s="211"/>
    </row>
    <row r="14" spans="1:17" ht="27.75" customHeight="1" x14ac:dyDescent="0.25">
      <c r="M14" s="106" t="s">
        <v>515</v>
      </c>
      <c r="N14" s="220">
        <f>IF(ISBLANK(G7),"",G7)</f>
        <v>2837</v>
      </c>
      <c r="O14" s="107">
        <f>IF(ISBLANK(F7),"",F7)</f>
        <v>4191</v>
      </c>
      <c r="P14" s="211"/>
    </row>
    <row r="15" spans="1:17" ht="26.25" customHeight="1" x14ac:dyDescent="0.25">
      <c r="M15" s="108" t="s">
        <v>516</v>
      </c>
      <c r="N15" s="170">
        <f>IF(ISBLANK(D7),"",D7)</f>
        <v>85</v>
      </c>
      <c r="O15" s="83">
        <f>IF(ISBLANK(C7),"",C7)</f>
        <v>133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98</v>
      </c>
      <c r="C21" s="616">
        <v>50</v>
      </c>
      <c r="D21" s="616">
        <v>48</v>
      </c>
      <c r="E21" s="599">
        <v>1759</v>
      </c>
      <c r="F21" s="616">
        <v>1000</v>
      </c>
      <c r="G21" s="945">
        <v>759</v>
      </c>
      <c r="H21" s="616">
        <v>584</v>
      </c>
      <c r="I21" s="616">
        <v>335</v>
      </c>
      <c r="J21" s="616">
        <v>249</v>
      </c>
      <c r="K21" s="217">
        <f>SUM(B21,E21,H21)</f>
        <v>2441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94</v>
      </c>
      <c r="C22" s="1028">
        <v>35</v>
      </c>
      <c r="D22" s="980">
        <v>59</v>
      </c>
      <c r="E22" s="1034">
        <v>1787</v>
      </c>
      <c r="F22" s="1028">
        <v>1033</v>
      </c>
      <c r="G22" s="980">
        <v>754</v>
      </c>
      <c r="H22" s="1034">
        <v>624</v>
      </c>
      <c r="I22" s="1028">
        <v>319</v>
      </c>
      <c r="J22" s="1028">
        <v>305</v>
      </c>
      <c r="K22" s="218">
        <f>SUM(B22,E22,H22)</f>
        <v>2505</v>
      </c>
      <c r="M22" s="105" t="s">
        <v>284</v>
      </c>
      <c r="N22" s="171">
        <f>IF(ISBLANK(J23),"",J23)</f>
        <v>300</v>
      </c>
      <c r="O22" s="80">
        <f>IF(ISBLANK(I23),"",I23)</f>
        <v>308</v>
      </c>
      <c r="P22" s="211"/>
    </row>
    <row r="23" spans="1:17" ht="24.75" x14ac:dyDescent="0.25">
      <c r="A23" s="218">
        <v>2022</v>
      </c>
      <c r="B23" s="1034">
        <v>128</v>
      </c>
      <c r="C23" s="1028">
        <v>79</v>
      </c>
      <c r="D23" s="980">
        <v>49</v>
      </c>
      <c r="E23" s="1034">
        <v>1799</v>
      </c>
      <c r="F23" s="1028">
        <v>1031</v>
      </c>
      <c r="G23" s="980">
        <v>768</v>
      </c>
      <c r="H23" s="1034">
        <v>608</v>
      </c>
      <c r="I23" s="1028">
        <v>308</v>
      </c>
      <c r="J23" s="1028">
        <v>300</v>
      </c>
      <c r="K23" s="218">
        <f>SUM(B23,E23,H23)</f>
        <v>2535</v>
      </c>
      <c r="M23" s="106" t="s">
        <v>285</v>
      </c>
      <c r="N23" s="220">
        <f>IF(ISBLANK(G23),"",G23)</f>
        <v>768</v>
      </c>
      <c r="O23" s="107">
        <f>IF(ISBLANK(F23),"",F23)</f>
        <v>1031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49</v>
      </c>
      <c r="O24" s="109">
        <f>IF(ISBLANK(C23),"",C23)</f>
        <v>79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300</v>
      </c>
      <c r="O29" s="80">
        <f>IF(ISBLANK(I23),"",I23)</f>
        <v>308</v>
      </c>
      <c r="P29" s="211"/>
    </row>
    <row r="30" spans="1:17" ht="27.75" customHeight="1" x14ac:dyDescent="0.25">
      <c r="M30" s="106" t="s">
        <v>515</v>
      </c>
      <c r="N30" s="220">
        <f>IF(ISBLANK(G23),"",G23)</f>
        <v>768</v>
      </c>
      <c r="O30" s="107">
        <f>IF(ISBLANK(F23),"",F23)</f>
        <v>1031</v>
      </c>
      <c r="P30" s="211"/>
    </row>
    <row r="31" spans="1:17" ht="27.75" customHeight="1" x14ac:dyDescent="0.25">
      <c r="M31" s="108" t="s">
        <v>516</v>
      </c>
      <c r="N31" s="221">
        <f>IF(ISBLANK(D23),"",D23)</f>
        <v>49</v>
      </c>
      <c r="O31" s="109">
        <f>IF(ISBLANK(C23),"",C23)</f>
        <v>79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1022594</v>
      </c>
      <c r="D5" s="253"/>
    </row>
    <row r="6" spans="1:4" ht="30" x14ac:dyDescent="0.25">
      <c r="A6" s="686" t="s">
        <v>474</v>
      </c>
      <c r="B6" s="617">
        <v>10859955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</v>
      </c>
      <c r="J5" s="611">
        <v>1.8</v>
      </c>
      <c r="K5" s="945">
        <v>-0.2</v>
      </c>
      <c r="L5" s="610"/>
      <c r="M5" s="611"/>
      <c r="N5" s="945"/>
    </row>
    <row r="6" spans="1:14" x14ac:dyDescent="0.25">
      <c r="A6" s="286">
        <v>2021</v>
      </c>
      <c r="B6" s="457">
        <v>22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0.2</v>
      </c>
      <c r="J6" s="458">
        <v>0.3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22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0.1</v>
      </c>
      <c r="J7" s="612">
        <v>0.1</v>
      </c>
      <c r="K7" s="980">
        <v>0.1</v>
      </c>
      <c r="L7" s="601"/>
      <c r="M7" s="612"/>
      <c r="N7" s="980"/>
    </row>
    <row r="8" spans="1:14" x14ac:dyDescent="0.25">
      <c r="A8" s="219">
        <v>2023</v>
      </c>
      <c r="B8" s="947">
        <v>20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53</v>
      </c>
      <c r="C5" s="207">
        <v>49</v>
      </c>
      <c r="G5" s="113"/>
      <c r="H5" s="174" t="s">
        <v>586</v>
      </c>
      <c r="I5" s="207">
        <v>373</v>
      </c>
      <c r="J5" s="207">
        <v>347</v>
      </c>
    </row>
    <row r="6" spans="1:13" ht="15" customHeight="1" x14ac:dyDescent="0.25">
      <c r="A6" s="175" t="s">
        <v>587</v>
      </c>
      <c r="B6" s="208">
        <v>72</v>
      </c>
      <c r="C6" s="208">
        <v>38</v>
      </c>
      <c r="G6" s="113"/>
      <c r="H6" s="175" t="s">
        <v>587</v>
      </c>
      <c r="I6" s="208">
        <v>34</v>
      </c>
      <c r="J6" s="208">
        <v>30</v>
      </c>
    </row>
    <row r="7" spans="1:13" ht="15" customHeight="1" x14ac:dyDescent="0.25">
      <c r="A7" s="175" t="s">
        <v>588</v>
      </c>
      <c r="B7" s="208">
        <v>437</v>
      </c>
      <c r="C7" s="208">
        <v>62</v>
      </c>
      <c r="G7" s="113"/>
      <c r="H7" s="175" t="s">
        <v>588</v>
      </c>
      <c r="I7" s="208">
        <v>102</v>
      </c>
      <c r="J7" s="208">
        <v>37</v>
      </c>
    </row>
    <row r="8" spans="1:13" ht="15" customHeight="1" x14ac:dyDescent="0.25">
      <c r="A8" s="175" t="s">
        <v>589</v>
      </c>
      <c r="B8" s="208">
        <v>1992</v>
      </c>
      <c r="C8" s="208">
        <v>1170</v>
      </c>
      <c r="G8" s="113"/>
      <c r="H8" s="175" t="s">
        <v>589</v>
      </c>
      <c r="I8" s="208">
        <v>1106</v>
      </c>
      <c r="J8" s="208">
        <v>876</v>
      </c>
    </row>
    <row r="9" spans="1:13" ht="15" customHeight="1" x14ac:dyDescent="0.25">
      <c r="A9" s="175" t="s">
        <v>590</v>
      </c>
      <c r="B9" s="208">
        <v>9708</v>
      </c>
      <c r="C9" s="208">
        <v>8021</v>
      </c>
      <c r="G9" s="113"/>
      <c r="H9" s="175" t="s">
        <v>590</v>
      </c>
      <c r="I9" s="208">
        <v>6930</v>
      </c>
      <c r="J9" s="208">
        <v>6202</v>
      </c>
    </row>
    <row r="10" spans="1:13" ht="15" customHeight="1" x14ac:dyDescent="0.25">
      <c r="A10" s="175" t="s">
        <v>591</v>
      </c>
      <c r="B10" s="208">
        <v>2208</v>
      </c>
      <c r="C10" s="208">
        <v>1982</v>
      </c>
      <c r="G10" s="113"/>
      <c r="H10" s="175" t="s">
        <v>591</v>
      </c>
      <c r="I10" s="208">
        <v>1832</v>
      </c>
      <c r="J10" s="208">
        <v>1453</v>
      </c>
    </row>
    <row r="11" spans="1:13" ht="15" customHeight="1" x14ac:dyDescent="0.25">
      <c r="A11" s="176" t="s">
        <v>592</v>
      </c>
      <c r="B11" s="209">
        <v>9906</v>
      </c>
      <c r="C11" s="209">
        <v>7685</v>
      </c>
      <c r="G11" s="113"/>
      <c r="H11" s="176" t="s">
        <v>592</v>
      </c>
      <c r="I11" s="209">
        <v>11310</v>
      </c>
      <c r="J11" s="209">
        <v>8521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53</v>
      </c>
      <c r="C17" s="178">
        <f>IF(ISBLANK(C5),"0",C5)</f>
        <v>49</v>
      </c>
      <c r="G17" s="113"/>
      <c r="H17" s="174" t="s">
        <v>586</v>
      </c>
      <c r="I17" s="177">
        <f>IF(ISBLANK(I5),"0",I5)</f>
        <v>373</v>
      </c>
      <c r="J17" s="178">
        <f>IF(ISBLANK(J5),"0",J5)</f>
        <v>347</v>
      </c>
    </row>
    <row r="18" spans="1:13" ht="15" customHeight="1" x14ac:dyDescent="0.25">
      <c r="A18" s="175" t="s">
        <v>587</v>
      </c>
      <c r="B18" s="179">
        <f t="shared" ref="B18:C18" si="0">IF(ISBLANK(B6),"0",B6)</f>
        <v>72</v>
      </c>
      <c r="C18" s="180">
        <f t="shared" si="0"/>
        <v>38</v>
      </c>
      <c r="G18" s="113"/>
      <c r="H18" s="175" t="s">
        <v>587</v>
      </c>
      <c r="I18" s="179">
        <f t="shared" ref="I18:J18" si="1">IF(ISBLANK(I6),"0",I6)</f>
        <v>34</v>
      </c>
      <c r="J18" s="180">
        <f t="shared" si="1"/>
        <v>30</v>
      </c>
    </row>
    <row r="19" spans="1:13" ht="15" customHeight="1" x14ac:dyDescent="0.25">
      <c r="A19" s="175" t="s">
        <v>588</v>
      </c>
      <c r="B19" s="179">
        <f t="shared" ref="B19:C19" si="2">IF(ISBLANK(B7),"0",B7)</f>
        <v>437</v>
      </c>
      <c r="C19" s="180">
        <f t="shared" si="2"/>
        <v>62</v>
      </c>
      <c r="G19" s="113"/>
      <c r="H19" s="175" t="s">
        <v>588</v>
      </c>
      <c r="I19" s="179">
        <f t="shared" ref="I19:J19" si="3">IF(ISBLANK(I7),"0",I7)</f>
        <v>102</v>
      </c>
      <c r="J19" s="180">
        <f t="shared" si="3"/>
        <v>37</v>
      </c>
    </row>
    <row r="20" spans="1:13" ht="15" customHeight="1" x14ac:dyDescent="0.25">
      <c r="A20" s="175" t="s">
        <v>589</v>
      </c>
      <c r="B20" s="179">
        <f t="shared" ref="B20:C20" si="4">IF(ISBLANK(B8),"0",B8)</f>
        <v>1992</v>
      </c>
      <c r="C20" s="180">
        <f t="shared" si="4"/>
        <v>1170</v>
      </c>
      <c r="G20" s="113"/>
      <c r="H20" s="175" t="s">
        <v>589</v>
      </c>
      <c r="I20" s="179">
        <f t="shared" ref="I20:J20" si="5">IF(ISBLANK(I8),"0",I8)</f>
        <v>1106</v>
      </c>
      <c r="J20" s="180">
        <f t="shared" si="5"/>
        <v>876</v>
      </c>
    </row>
    <row r="21" spans="1:13" ht="15" customHeight="1" x14ac:dyDescent="0.25">
      <c r="A21" s="175" t="s">
        <v>590</v>
      </c>
      <c r="B21" s="179">
        <f t="shared" ref="B21:C21" si="6">IF(ISBLANK(B9),"0",B9)</f>
        <v>9708</v>
      </c>
      <c r="C21" s="180">
        <f t="shared" si="6"/>
        <v>8021</v>
      </c>
      <c r="G21" s="113"/>
      <c r="H21" s="175" t="s">
        <v>590</v>
      </c>
      <c r="I21" s="179">
        <f t="shared" ref="I21:J21" si="7">IF(ISBLANK(I9),"0",I9)</f>
        <v>6930</v>
      </c>
      <c r="J21" s="180">
        <f t="shared" si="7"/>
        <v>6202</v>
      </c>
    </row>
    <row r="22" spans="1:13" ht="15" customHeight="1" x14ac:dyDescent="0.25">
      <c r="A22" s="175" t="s">
        <v>591</v>
      </c>
      <c r="B22" s="179">
        <f t="shared" ref="B22:C22" si="8">IF(ISBLANK(B10),"0",B10)</f>
        <v>2208</v>
      </c>
      <c r="C22" s="180">
        <f t="shared" si="8"/>
        <v>1982</v>
      </c>
      <c r="G22" s="113"/>
      <c r="H22" s="175" t="s">
        <v>591</v>
      </c>
      <c r="I22" s="179">
        <f t="shared" ref="I22:J22" si="9">IF(ISBLANK(I10),"0",I10)</f>
        <v>1832</v>
      </c>
      <c r="J22" s="180">
        <f t="shared" si="9"/>
        <v>1453</v>
      </c>
    </row>
    <row r="23" spans="1:13" ht="15" customHeight="1" x14ac:dyDescent="0.25">
      <c r="A23" s="176" t="s">
        <v>592</v>
      </c>
      <c r="B23" s="181">
        <f t="shared" ref="B23:C23" si="10">IF(ISBLANK(B11),"0",B11)</f>
        <v>9906</v>
      </c>
      <c r="C23" s="182">
        <f t="shared" si="10"/>
        <v>7685</v>
      </c>
      <c r="G23" s="113"/>
      <c r="H23" s="176" t="s">
        <v>592</v>
      </c>
      <c r="I23" s="181">
        <f t="shared" ref="I23:J23" si="11">IF(ISBLANK(I11),"0",I11)</f>
        <v>11310</v>
      </c>
      <c r="J23" s="182">
        <f t="shared" si="11"/>
        <v>8521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0.21742697735477517</v>
      </c>
      <c r="C29" s="184">
        <f>C17/SUM(C17:C23)*100</f>
        <v>0.25779975798390065</v>
      </c>
      <c r="D29" s="253"/>
      <c r="E29" s="253"/>
      <c r="G29" s="113"/>
      <c r="H29" s="174" t="s">
        <v>593</v>
      </c>
      <c r="I29" s="184">
        <f>I17/SUM(I17:I23)*100</f>
        <v>1.7199243786600267</v>
      </c>
      <c r="J29" s="184">
        <f>J17/SUM(J17:J23)*100</f>
        <v>1.9867170502690941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0.29537249753856254</v>
      </c>
      <c r="C30" s="185">
        <f>C18/SUM(C17:C23)*100</f>
        <v>0.19992634292629033</v>
      </c>
      <c r="D30" s="253"/>
      <c r="E30" s="253"/>
      <c r="G30" s="113"/>
      <c r="H30" s="175" t="s">
        <v>594</v>
      </c>
      <c r="I30" s="185">
        <f>I18/SUM(I17:I23)*100</f>
        <v>0.15677594872504266</v>
      </c>
      <c r="J30" s="185">
        <f>J18/SUM(J17:J23)*100</f>
        <v>0.17176228100309171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1.7927469642271086</v>
      </c>
      <c r="C31" s="185">
        <f>C19/SUM(C17:C23)*100</f>
        <v>0.32619561214289472</v>
      </c>
      <c r="D31" s="253"/>
      <c r="E31" s="253"/>
      <c r="G31" s="113"/>
      <c r="H31" s="175" t="s">
        <v>595</v>
      </c>
      <c r="I31" s="185">
        <f>I19/SUM(I17:I23)*100</f>
        <v>0.47032784617512796</v>
      </c>
      <c r="J31" s="185">
        <f>J19/SUM(J17:J23)*100</f>
        <v>0.21184014657047978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8.1719724319002296</v>
      </c>
      <c r="C32" s="185">
        <f>C20/SUM(C17:C23)*100</f>
        <v>6.1556268743094655</v>
      </c>
      <c r="D32" s="253"/>
      <c r="E32" s="253"/>
      <c r="G32" s="113"/>
      <c r="H32" s="175" t="s">
        <v>596</v>
      </c>
      <c r="I32" s="185">
        <f>I20/SUM(I17:I23)*100</f>
        <v>5.0998293908793286</v>
      </c>
      <c r="J32" s="185">
        <f>J20/SUM(J17:J23)*100</f>
        <v>5.0154586052902781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39.826058418116176</v>
      </c>
      <c r="C33" s="185">
        <f>C21/SUM(C17:C23)*100</f>
        <v>42.200242016099331</v>
      </c>
      <c r="D33" s="253"/>
      <c r="E33" s="253"/>
      <c r="G33" s="113"/>
      <c r="H33" s="175" t="s">
        <v>597</v>
      </c>
      <c r="I33" s="185">
        <f>I21/SUM(I17:I23)*100</f>
        <v>31.954627196016045</v>
      </c>
      <c r="J33" s="185">
        <f>J21/SUM(J17:J23)*100</f>
        <v>35.50898889270583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9.058089924515917</v>
      </c>
      <c r="C34" s="185">
        <f>C22/SUM(C17:C23)*100</f>
        <v>10.427737149471247</v>
      </c>
      <c r="D34" s="253"/>
      <c r="E34" s="253"/>
      <c r="G34" s="113"/>
      <c r="H34" s="175" t="s">
        <v>598</v>
      </c>
      <c r="I34" s="185">
        <f>I22/SUM(I17:I23)*100</f>
        <v>8.4474570018905339</v>
      </c>
      <c r="J34" s="185">
        <f>J22/SUM(J17:J23)*100</f>
        <v>8.3190198099164085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40.638332786347227</v>
      </c>
      <c r="C35" s="186">
        <f>C23/SUM(C17:C23)*100</f>
        <v>40.432472247066869</v>
      </c>
      <c r="D35" s="253"/>
      <c r="E35" s="253"/>
      <c r="G35" s="113"/>
      <c r="H35" s="176" t="s">
        <v>599</v>
      </c>
      <c r="I35" s="186">
        <f>I23/SUM(I17:I23)*100</f>
        <v>52.151058237653892</v>
      </c>
      <c r="J35" s="186">
        <f>J23/SUM(J17:J23)*100</f>
        <v>48.786213214244817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0.21742697735477517</v>
      </c>
      <c r="C41" s="184">
        <f t="shared" si="12"/>
        <v>0.25779975798390065</v>
      </c>
      <c r="G41" s="113"/>
      <c r="H41" s="174" t="s">
        <v>601</v>
      </c>
      <c r="I41" s="184">
        <f t="shared" ref="I41:J41" si="13">I29</f>
        <v>1.7199243786600267</v>
      </c>
      <c r="J41" s="184">
        <f t="shared" si="13"/>
        <v>1.9867170502690941</v>
      </c>
    </row>
    <row r="42" spans="1:12" x14ac:dyDescent="0.25">
      <c r="A42" s="175" t="s">
        <v>602</v>
      </c>
      <c r="B42" s="185">
        <f t="shared" si="12"/>
        <v>0.29537249753856254</v>
      </c>
      <c r="C42" s="185">
        <f t="shared" si="12"/>
        <v>0.19992634292629033</v>
      </c>
      <c r="G42" s="113"/>
      <c r="H42" s="175" t="s">
        <v>602</v>
      </c>
      <c r="I42" s="185">
        <f t="shared" ref="I42:J42" si="14">I30</f>
        <v>0.15677594872504266</v>
      </c>
      <c r="J42" s="185">
        <f t="shared" si="14"/>
        <v>0.17176228100309171</v>
      </c>
    </row>
    <row r="43" spans="1:12" x14ac:dyDescent="0.25">
      <c r="A43" s="175" t="s">
        <v>603</v>
      </c>
      <c r="B43" s="185">
        <f t="shared" si="12"/>
        <v>1.7927469642271086</v>
      </c>
      <c r="C43" s="185">
        <f t="shared" si="12"/>
        <v>0.32619561214289472</v>
      </c>
      <c r="G43" s="113"/>
      <c r="H43" s="175" t="s">
        <v>603</v>
      </c>
      <c r="I43" s="185">
        <f t="shared" ref="I43:J43" si="15">I31</f>
        <v>0.47032784617512796</v>
      </c>
      <c r="J43" s="185">
        <f t="shared" si="15"/>
        <v>0.21184014657047978</v>
      </c>
    </row>
    <row r="44" spans="1:12" x14ac:dyDescent="0.25">
      <c r="A44" s="175" t="s">
        <v>604</v>
      </c>
      <c r="B44" s="185">
        <f t="shared" si="12"/>
        <v>8.1719724319002296</v>
      </c>
      <c r="C44" s="185">
        <f t="shared" si="12"/>
        <v>6.1556268743094655</v>
      </c>
      <c r="G44" s="113"/>
      <c r="H44" s="175" t="s">
        <v>604</v>
      </c>
      <c r="I44" s="185">
        <f t="shared" ref="I44:J44" si="16">I32</f>
        <v>5.0998293908793286</v>
      </c>
      <c r="J44" s="185">
        <f t="shared" si="16"/>
        <v>5.0154586052902781</v>
      </c>
    </row>
    <row r="45" spans="1:12" x14ac:dyDescent="0.25">
      <c r="A45" s="175" t="s">
        <v>605</v>
      </c>
      <c r="B45" s="185">
        <f t="shared" si="12"/>
        <v>39.826058418116176</v>
      </c>
      <c r="C45" s="185">
        <f t="shared" si="12"/>
        <v>42.200242016099331</v>
      </c>
      <c r="G45" s="113"/>
      <c r="H45" s="175" t="s">
        <v>605</v>
      </c>
      <c r="I45" s="185">
        <f t="shared" ref="I45:J45" si="17">I33</f>
        <v>31.954627196016045</v>
      </c>
      <c r="J45" s="185">
        <f t="shared" si="17"/>
        <v>35.50898889270583</v>
      </c>
    </row>
    <row r="46" spans="1:12" x14ac:dyDescent="0.25">
      <c r="A46" s="175" t="s">
        <v>606</v>
      </c>
      <c r="B46" s="185">
        <f t="shared" si="12"/>
        <v>9.058089924515917</v>
      </c>
      <c r="C46" s="185">
        <f t="shared" si="12"/>
        <v>10.427737149471247</v>
      </c>
      <c r="G46" s="113"/>
      <c r="H46" s="175" t="s">
        <v>606</v>
      </c>
      <c r="I46" s="185">
        <f t="shared" ref="I46:J46" si="18">I34</f>
        <v>8.4474570018905339</v>
      </c>
      <c r="J46" s="185">
        <f t="shared" si="18"/>
        <v>8.3190198099164085</v>
      </c>
    </row>
    <row r="47" spans="1:12" x14ac:dyDescent="0.25">
      <c r="A47" s="176" t="s">
        <v>607</v>
      </c>
      <c r="B47" s="186">
        <f t="shared" si="12"/>
        <v>40.638332786347227</v>
      </c>
      <c r="C47" s="186">
        <f t="shared" si="12"/>
        <v>40.432472247066869</v>
      </c>
      <c r="G47" s="113"/>
      <c r="H47" s="176" t="s">
        <v>607</v>
      </c>
      <c r="I47" s="186">
        <f t="shared" ref="I47:J47" si="19">I35</f>
        <v>52.151058237653892</v>
      </c>
      <c r="J47" s="186">
        <f t="shared" si="19"/>
        <v>48.786213214244817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7406</v>
      </c>
      <c r="C5" s="207">
        <v>4322</v>
      </c>
      <c r="D5" s="253"/>
      <c r="E5" s="253"/>
      <c r="F5" s="1003"/>
      <c r="H5" s="174" t="s">
        <v>624</v>
      </c>
      <c r="I5" s="207">
        <v>2551</v>
      </c>
      <c r="J5" s="207">
        <v>1354</v>
      </c>
    </row>
    <row r="6" spans="1:10" ht="15" customHeight="1" x14ac:dyDescent="0.25">
      <c r="A6" s="175" t="s">
        <v>625</v>
      </c>
      <c r="B6" s="208">
        <v>3018</v>
      </c>
      <c r="C6" s="208">
        <v>2250</v>
      </c>
      <c r="D6" s="253"/>
      <c r="E6" s="253"/>
      <c r="F6" s="1003"/>
      <c r="H6" s="175" t="s">
        <v>625</v>
      </c>
      <c r="I6" s="208">
        <v>3115</v>
      </c>
      <c r="J6" s="208">
        <v>2515</v>
      </c>
    </row>
    <row r="7" spans="1:10" ht="15" customHeight="1" x14ac:dyDescent="0.25">
      <c r="A7" s="176" t="s">
        <v>626</v>
      </c>
      <c r="B7" s="209">
        <v>13952</v>
      </c>
      <c r="C7" s="209">
        <v>12435</v>
      </c>
      <c r="D7" s="253"/>
      <c r="E7" s="253"/>
      <c r="F7" s="1003"/>
      <c r="H7" s="175" t="s">
        <v>626</v>
      </c>
      <c r="I7" s="208">
        <v>15640</v>
      </c>
      <c r="J7" s="208">
        <v>13223</v>
      </c>
    </row>
    <row r="8" spans="1:10" x14ac:dyDescent="0.25">
      <c r="D8" s="253"/>
      <c r="E8" s="253"/>
      <c r="F8" s="1003"/>
      <c r="H8" s="176" t="s">
        <v>2351</v>
      </c>
      <c r="I8" s="209">
        <v>381</v>
      </c>
      <c r="J8" s="209">
        <v>374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7406</v>
      </c>
      <c r="C13" s="178">
        <f>IF(ISBLANK(C5),"0",C5)</f>
        <v>4322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3018</v>
      </c>
      <c r="C14" s="180">
        <f t="shared" si="0"/>
        <v>2250</v>
      </c>
      <c r="D14" s="253"/>
      <c r="E14" s="253"/>
      <c r="F14" s="1003"/>
      <c r="H14" s="174" t="s">
        <v>624</v>
      </c>
      <c r="I14" s="177">
        <f>IF(ISBLANK(I5),"0",I5)</f>
        <v>2551</v>
      </c>
      <c r="J14" s="178">
        <f>IF(ISBLANK(J5),"0",J5)</f>
        <v>1354</v>
      </c>
    </row>
    <row r="15" spans="1:10" ht="15" customHeight="1" x14ac:dyDescent="0.25">
      <c r="A15" s="176" t="s">
        <v>626</v>
      </c>
      <c r="B15" s="181">
        <f t="shared" si="0"/>
        <v>13952</v>
      </c>
      <c r="C15" s="182">
        <f t="shared" si="0"/>
        <v>12435</v>
      </c>
      <c r="D15" s="253"/>
      <c r="E15" s="253"/>
      <c r="F15" s="1003"/>
      <c r="H15" s="175" t="s">
        <v>625</v>
      </c>
      <c r="I15" s="179">
        <f t="shared" ref="I15:J15" si="1">IF(ISBLANK(I6),"0",I6)</f>
        <v>3115</v>
      </c>
      <c r="J15" s="180">
        <f t="shared" si="1"/>
        <v>2515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15640</v>
      </c>
      <c r="J16" s="180">
        <f t="shared" si="2"/>
        <v>13223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381</v>
      </c>
      <c r="J17" s="182">
        <f t="shared" si="3"/>
        <v>374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30.382343288480474</v>
      </c>
      <c r="C21" s="184">
        <f>C13/SUM(C13:C15)*100</f>
        <v>22.738990898090179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12.381030521824746</v>
      </c>
      <c r="C22" s="185">
        <f>C14/SUM(C13:C15)*100</f>
        <v>11.837743989056664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57.236626189694782</v>
      </c>
      <c r="C23" s="186">
        <f>C15/SUM(C13:C15)*100</f>
        <v>65.423265112853159</v>
      </c>
      <c r="D23" s="253"/>
      <c r="E23" s="253"/>
      <c r="F23" s="1003"/>
      <c r="H23" s="174" t="s">
        <v>629</v>
      </c>
      <c r="I23" s="184">
        <f>I14/SUM(I14:I17)*100</f>
        <v>11.762807211693643</v>
      </c>
      <c r="J23" s="184">
        <f>J14/SUM(J14:J17)*100</f>
        <v>7.7522042826062068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14.363443537603171</v>
      </c>
      <c r="J24" s="185">
        <f>J15/SUM(J14:J17)*100</f>
        <v>14.399404557425857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72.11693641351961</v>
      </c>
      <c r="J25" s="185">
        <f>J16/SUM(J14:J17)*100</f>
        <v>75.707088056796053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1.7568128371835661</v>
      </c>
      <c r="J26" s="186">
        <f>J17/SUM(J14:J17)*100</f>
        <v>2.141303103171877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30.382343288480474</v>
      </c>
      <c r="C29" s="189">
        <f t="shared" si="4"/>
        <v>22.738990898090179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12.381030521824746</v>
      </c>
      <c r="C30" s="192">
        <f t="shared" si="4"/>
        <v>11.837743989056664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57.236626189694782</v>
      </c>
      <c r="C31" s="195">
        <f t="shared" si="4"/>
        <v>65.423265112853159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11.762807211693643</v>
      </c>
      <c r="J32" s="189">
        <f>J23</f>
        <v>7.7522042826062068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14.363443537603171</v>
      </c>
      <c r="J33" s="192">
        <f t="shared" si="5"/>
        <v>14.399404557425857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72.11693641351961</v>
      </c>
      <c r="J34" s="192">
        <f t="shared" si="6"/>
        <v>75.707088056796053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1.7568128371835661</v>
      </c>
      <c r="J35" s="195">
        <f t="shared" si="7"/>
        <v>2.141303103171877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44978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8996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-7.4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75.510000000000005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184.4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2</v>
      </c>
      <c r="C6" s="657">
        <v>3</v>
      </c>
      <c r="E6" s="44"/>
      <c r="J6" s="656" t="s">
        <v>543</v>
      </c>
      <c r="K6" s="670">
        <f t="shared" ref="K6:K10" si="0">IF(ISBLANK(B6),"",B6)</f>
        <v>2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7</v>
      </c>
      <c r="C7" s="657">
        <v>12</v>
      </c>
      <c r="E7" s="44"/>
      <c r="J7" s="656" t="s">
        <v>641</v>
      </c>
      <c r="K7" s="670">
        <f t="shared" si="0"/>
        <v>7</v>
      </c>
      <c r="L7" s="619">
        <f t="shared" si="1"/>
        <v>12</v>
      </c>
      <c r="N7" s="44"/>
    </row>
    <row r="8" spans="1:15" x14ac:dyDescent="0.25">
      <c r="A8" s="650" t="s">
        <v>642</v>
      </c>
      <c r="B8" s="651">
        <v>4</v>
      </c>
      <c r="C8" s="651">
        <v>2</v>
      </c>
      <c r="E8" s="21"/>
      <c r="J8" s="650" t="s">
        <v>642</v>
      </c>
      <c r="K8" s="670">
        <f t="shared" si="0"/>
        <v>4</v>
      </c>
      <c r="L8" s="619">
        <f t="shared" si="1"/>
        <v>2</v>
      </c>
      <c r="N8" s="21"/>
    </row>
    <row r="9" spans="1:15" x14ac:dyDescent="0.25">
      <c r="A9" s="650" t="s">
        <v>643</v>
      </c>
      <c r="B9" s="651">
        <v>5</v>
      </c>
      <c r="C9" s="651">
        <v>5</v>
      </c>
      <c r="E9" s="21"/>
      <c r="J9" s="650" t="s">
        <v>643</v>
      </c>
      <c r="K9" s="670">
        <f t="shared" si="0"/>
        <v>5</v>
      </c>
      <c r="L9" s="619">
        <f t="shared" si="1"/>
        <v>5</v>
      </c>
      <c r="N9" s="21"/>
    </row>
    <row r="10" spans="1:15" x14ac:dyDescent="0.25">
      <c r="A10" s="652" t="s">
        <v>365</v>
      </c>
      <c r="B10" s="653">
        <v>21</v>
      </c>
      <c r="C10" s="653">
        <v>1</v>
      </c>
      <c r="J10" s="652" t="s">
        <v>365</v>
      </c>
      <c r="K10" s="671">
        <f t="shared" si="0"/>
        <v>21</v>
      </c>
      <c r="L10" s="620">
        <f t="shared" si="1"/>
        <v>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0.16</v>
      </c>
      <c r="C15" s="197"/>
      <c r="D15" s="253"/>
      <c r="E15" s="211"/>
      <c r="F15" s="253"/>
      <c r="G15" s="253"/>
      <c r="J15" s="673" t="s">
        <v>488</v>
      </c>
      <c r="K15" s="674">
        <f>B15</f>
        <v>0.16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0.12</v>
      </c>
      <c r="C16" s="197"/>
      <c r="D16" s="253"/>
      <c r="E16" s="254"/>
      <c r="F16" s="253"/>
      <c r="G16" s="253"/>
      <c r="J16" s="675" t="s">
        <v>489</v>
      </c>
      <c r="K16" s="676">
        <f>B16</f>
        <v>0.12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0.14000000000000001</v>
      </c>
      <c r="C18" s="197"/>
      <c r="D18" s="255"/>
      <c r="E18" s="256"/>
      <c r="F18" s="253"/>
      <c r="G18" s="253"/>
      <c r="J18" s="678" t="s">
        <v>501</v>
      </c>
      <c r="K18" s="674">
        <f>B18</f>
        <v>0.14000000000000001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/>
      <c r="C19" s="198"/>
      <c r="D19" s="255"/>
      <c r="E19" s="256"/>
      <c r="F19" s="253"/>
      <c r="G19" s="253"/>
      <c r="J19" s="672" t="s">
        <v>502</v>
      </c>
      <c r="K19" s="676">
        <f>B19</f>
        <v>0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0.14000000000000001</v>
      </c>
      <c r="C21" s="253"/>
      <c r="D21" s="253"/>
      <c r="E21" s="253"/>
      <c r="F21" s="253"/>
      <c r="G21" s="253"/>
      <c r="J21" s="661" t="s">
        <v>498</v>
      </c>
      <c r="K21" s="679">
        <f>B21</f>
        <v>0.14000000000000001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2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2</v>
      </c>
      <c r="C34" s="657">
        <v>3</v>
      </c>
      <c r="E34" s="44"/>
      <c r="J34" s="656" t="s">
        <v>641</v>
      </c>
      <c r="K34" s="670">
        <f t="shared" si="2"/>
        <v>2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5</v>
      </c>
      <c r="C35" s="651">
        <v>3</v>
      </c>
      <c r="E35" s="21"/>
      <c r="J35" s="650" t="s">
        <v>642</v>
      </c>
      <c r="K35" s="670">
        <f t="shared" si="2"/>
        <v>5</v>
      </c>
      <c r="L35" s="619">
        <f t="shared" si="3"/>
        <v>3</v>
      </c>
      <c r="N35" s="21"/>
    </row>
    <row r="36" spans="1:15" x14ac:dyDescent="0.25">
      <c r="A36" s="650" t="s">
        <v>643</v>
      </c>
      <c r="B36" s="651">
        <v>3</v>
      </c>
      <c r="C36" s="651">
        <v>5</v>
      </c>
      <c r="E36" s="21"/>
      <c r="J36" s="650" t="s">
        <v>643</v>
      </c>
      <c r="K36" s="670">
        <f t="shared" si="2"/>
        <v>3</v>
      </c>
      <c r="L36" s="619">
        <f t="shared" si="3"/>
        <v>5</v>
      </c>
      <c r="N36" s="21"/>
    </row>
    <row r="37" spans="1:15" x14ac:dyDescent="0.25">
      <c r="A37" s="652" t="s">
        <v>365</v>
      </c>
      <c r="B37" s="653">
        <v>6</v>
      </c>
      <c r="C37" s="653">
        <v>1</v>
      </c>
      <c r="J37" s="652" t="s">
        <v>365</v>
      </c>
      <c r="K37" s="671">
        <f t="shared" si="2"/>
        <v>6</v>
      </c>
      <c r="L37" s="620">
        <f t="shared" si="3"/>
        <v>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7.0000000000000007E-2</v>
      </c>
      <c r="C42" s="197"/>
      <c r="D42" s="253"/>
      <c r="E42" s="211"/>
      <c r="F42" s="253"/>
      <c r="G42" s="253"/>
      <c r="J42" s="673" t="s">
        <v>488</v>
      </c>
      <c r="K42" s="674">
        <f>B42</f>
        <v>7.0000000000000007E-2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0.08</v>
      </c>
      <c r="C43" s="197"/>
      <c r="D43" s="253"/>
      <c r="E43" s="254"/>
      <c r="F43" s="253"/>
      <c r="G43" s="253"/>
      <c r="J43" s="675" t="s">
        <v>489</v>
      </c>
      <c r="K43" s="676">
        <f>B43</f>
        <v>0.08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7.0000000000000007E-2</v>
      </c>
      <c r="C45" s="197"/>
      <c r="D45" s="255"/>
      <c r="E45" s="256"/>
      <c r="F45" s="253"/>
      <c r="G45" s="253"/>
      <c r="J45" s="678" t="s">
        <v>501</v>
      </c>
      <c r="K45" s="674">
        <f>B45</f>
        <v>7.0000000000000007E-2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/>
      <c r="C46" s="198"/>
      <c r="D46" s="255"/>
      <c r="E46" s="256"/>
      <c r="F46" s="253"/>
      <c r="G46" s="253"/>
      <c r="J46" s="672" t="s">
        <v>502</v>
      </c>
      <c r="K46" s="676">
        <f>B46</f>
        <v>0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7.0000000000000007E-2</v>
      </c>
      <c r="C48" s="253"/>
      <c r="D48" s="253"/>
      <c r="E48" s="253"/>
      <c r="F48" s="253"/>
      <c r="G48" s="253"/>
      <c r="J48" s="661" t="s">
        <v>498</v>
      </c>
      <c r="K48" s="679">
        <f>B48</f>
        <v>7.0000000000000007E-2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6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214826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30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453089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992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288026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6</v>
      </c>
      <c r="C4" s="643">
        <v>89251</v>
      </c>
      <c r="D4" s="643">
        <v>30</v>
      </c>
      <c r="E4" s="643">
        <v>159560</v>
      </c>
      <c r="F4" s="643">
        <v>7</v>
      </c>
      <c r="G4" s="643">
        <v>448</v>
      </c>
      <c r="H4" s="643">
        <v>106096</v>
      </c>
      <c r="I4" s="253"/>
      <c r="J4" s="253"/>
      <c r="K4" s="253"/>
    </row>
    <row r="5" spans="1:11" x14ac:dyDescent="0.25">
      <c r="A5" s="767">
        <v>2021</v>
      </c>
      <c r="B5" s="602">
        <v>6</v>
      </c>
      <c r="C5" s="602">
        <v>166417</v>
      </c>
      <c r="D5" s="602">
        <v>30</v>
      </c>
      <c r="E5" s="602">
        <v>253470</v>
      </c>
      <c r="F5" s="602">
        <v>7</v>
      </c>
      <c r="G5" s="602">
        <v>882</v>
      </c>
      <c r="H5" s="602">
        <v>161672</v>
      </c>
      <c r="I5" s="253"/>
      <c r="J5" s="253"/>
      <c r="K5" s="253"/>
    </row>
    <row r="6" spans="1:11" x14ac:dyDescent="0.25">
      <c r="A6" s="481">
        <v>2022</v>
      </c>
      <c r="B6" s="617">
        <v>6</v>
      </c>
      <c r="C6" s="617">
        <v>214826</v>
      </c>
      <c r="D6" s="617">
        <v>30</v>
      </c>
      <c r="E6" s="617">
        <v>453089</v>
      </c>
      <c r="F6" s="617">
        <v>7</v>
      </c>
      <c r="G6" s="617">
        <v>992</v>
      </c>
      <c r="H6" s="617">
        <v>288026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204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4.5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81.5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0.57999999999999996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73.599999999999994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2790036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62031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9.9</v>
      </c>
      <c r="D4" s="600">
        <v>69.2</v>
      </c>
      <c r="E4" s="600">
        <v>0.28999999999999998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65.099999999999994</v>
      </c>
      <c r="E5" s="751">
        <v>0.43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81.5</v>
      </c>
      <c r="E6" s="959">
        <v>0.57999999999999996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9.9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207</v>
      </c>
      <c r="C4" s="643">
        <v>4.7</v>
      </c>
      <c r="D4" s="643">
        <v>0.9</v>
      </c>
      <c r="E4" s="643">
        <v>0.09</v>
      </c>
      <c r="F4" s="643">
        <v>0.7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207</v>
      </c>
      <c r="C5" s="602">
        <v>4.8</v>
      </c>
      <c r="D5" s="602">
        <v>0.9</v>
      </c>
      <c r="E5" s="602">
        <v>0.19</v>
      </c>
      <c r="F5" s="602">
        <v>0.8</v>
      </c>
      <c r="G5" s="602">
        <v>3</v>
      </c>
      <c r="H5" s="1066"/>
      <c r="I5" s="253"/>
      <c r="J5" s="253"/>
      <c r="K5" s="253"/>
    </row>
    <row r="6" spans="1:11" x14ac:dyDescent="0.25">
      <c r="A6" s="360">
        <v>2022</v>
      </c>
      <c r="B6" s="602">
        <v>204</v>
      </c>
      <c r="C6" s="602">
        <v>4.5</v>
      </c>
      <c r="D6" s="602">
        <v>0.9</v>
      </c>
      <c r="E6" s="602">
        <v>0.18</v>
      </c>
      <c r="F6" s="602">
        <v>0.8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75.3</v>
      </c>
      <c r="C5" s="602">
        <v>52.1</v>
      </c>
      <c r="D5" s="602">
        <v>6</v>
      </c>
      <c r="E5" s="602">
        <v>13.6</v>
      </c>
      <c r="F5" s="253"/>
      <c r="G5" s="253"/>
      <c r="H5" s="253"/>
    </row>
    <row r="6" spans="1:8" x14ac:dyDescent="0.25">
      <c r="A6" s="360">
        <v>2021</v>
      </c>
      <c r="B6" s="602">
        <v>99.3</v>
      </c>
      <c r="C6" s="602">
        <v>71.5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73.599999999999994</v>
      </c>
      <c r="C7" s="1067">
        <v>82.6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13.6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2418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5.4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151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2797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647352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14393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2560</v>
      </c>
      <c r="C5" s="1034">
        <v>1141</v>
      </c>
      <c r="D5" s="600">
        <v>1419</v>
      </c>
      <c r="G5" s="871" t="s">
        <v>126</v>
      </c>
      <c r="H5" s="637">
        <f>IF(ISBLANK(D7),"",D7)</f>
        <v>1298</v>
      </c>
    </row>
    <row r="6" spans="1:17" x14ac:dyDescent="0.25">
      <c r="A6" s="641">
        <v>2021</v>
      </c>
      <c r="B6" s="1034">
        <v>2491</v>
      </c>
      <c r="C6" s="1034">
        <v>1151</v>
      </c>
      <c r="D6" s="602">
        <v>1340</v>
      </c>
      <c r="G6" s="635" t="s">
        <v>127</v>
      </c>
      <c r="H6" s="623">
        <f>IF(ISBLANK(C7),"",C7)</f>
        <v>1120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2418</v>
      </c>
      <c r="C7" s="1034">
        <v>1120</v>
      </c>
      <c r="D7" s="617">
        <v>1298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1298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1120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4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3562</v>
      </c>
      <c r="C6" s="55">
        <v>1801</v>
      </c>
      <c r="D6" s="55">
        <v>1761</v>
      </c>
      <c r="E6" s="70">
        <v>2717</v>
      </c>
      <c r="F6" s="55">
        <v>1403</v>
      </c>
      <c r="G6" s="110">
        <v>1314</v>
      </c>
      <c r="H6" s="55">
        <v>1197</v>
      </c>
      <c r="I6" s="55">
        <v>616</v>
      </c>
      <c r="J6" s="55">
        <v>581</v>
      </c>
      <c r="K6" s="70">
        <v>7165</v>
      </c>
      <c r="L6" s="55">
        <v>3663</v>
      </c>
      <c r="M6" s="110">
        <v>3502</v>
      </c>
      <c r="N6" s="70">
        <v>5631</v>
      </c>
      <c r="O6" s="55">
        <v>2667</v>
      </c>
      <c r="P6" s="110">
        <v>2964</v>
      </c>
      <c r="Q6" s="70">
        <v>27012</v>
      </c>
      <c r="R6" s="55">
        <v>12126</v>
      </c>
      <c r="S6" s="110">
        <v>14886</v>
      </c>
      <c r="T6" s="70">
        <v>44031</v>
      </c>
      <c r="U6" s="55">
        <v>19301</v>
      </c>
      <c r="V6" s="160">
        <v>24730</v>
      </c>
    </row>
    <row r="7" spans="1:22" x14ac:dyDescent="0.25">
      <c r="A7" s="286">
        <v>2021</v>
      </c>
      <c r="B7" s="167">
        <v>3444</v>
      </c>
      <c r="C7" s="94">
        <v>1735</v>
      </c>
      <c r="D7" s="94">
        <v>1709</v>
      </c>
      <c r="E7" s="167">
        <v>2915</v>
      </c>
      <c r="F7" s="94">
        <v>1482</v>
      </c>
      <c r="G7" s="169">
        <v>1433</v>
      </c>
      <c r="H7" s="94">
        <v>1137</v>
      </c>
      <c r="I7" s="94">
        <v>601</v>
      </c>
      <c r="J7" s="94">
        <v>536</v>
      </c>
      <c r="K7" s="167">
        <v>7183</v>
      </c>
      <c r="L7" s="94">
        <v>3665</v>
      </c>
      <c r="M7" s="169">
        <v>3518</v>
      </c>
      <c r="N7" s="167">
        <v>5429</v>
      </c>
      <c r="O7" s="94">
        <v>2586</v>
      </c>
      <c r="P7" s="169">
        <v>2843</v>
      </c>
      <c r="Q7" s="167">
        <v>26580</v>
      </c>
      <c r="R7" s="94">
        <v>11950</v>
      </c>
      <c r="S7" s="169">
        <v>14630</v>
      </c>
      <c r="T7" s="212">
        <v>43449</v>
      </c>
      <c r="U7" s="58">
        <v>18992</v>
      </c>
      <c r="V7" s="160">
        <v>24457</v>
      </c>
    </row>
    <row r="8" spans="1:22" x14ac:dyDescent="0.25">
      <c r="A8" s="219">
        <v>2022</v>
      </c>
      <c r="B8" s="72">
        <v>2707</v>
      </c>
      <c r="C8" s="61">
        <v>1388</v>
      </c>
      <c r="D8" s="61">
        <v>1319</v>
      </c>
      <c r="E8" s="72">
        <v>3026</v>
      </c>
      <c r="F8" s="61">
        <v>1502</v>
      </c>
      <c r="G8" s="111">
        <v>1524</v>
      </c>
      <c r="H8" s="61">
        <v>1341</v>
      </c>
      <c r="I8" s="61">
        <v>693</v>
      </c>
      <c r="J8" s="61">
        <v>648</v>
      </c>
      <c r="K8" s="72">
        <v>6740</v>
      </c>
      <c r="L8" s="61">
        <v>3414</v>
      </c>
      <c r="M8" s="111">
        <v>3326</v>
      </c>
      <c r="N8" s="72">
        <v>6068</v>
      </c>
      <c r="O8" s="61">
        <v>2950</v>
      </c>
      <c r="P8" s="111">
        <v>3118</v>
      </c>
      <c r="Q8" s="72">
        <v>28320</v>
      </c>
      <c r="R8" s="61">
        <v>13165</v>
      </c>
      <c r="S8" s="111">
        <v>15155</v>
      </c>
      <c r="T8" s="72">
        <v>44978</v>
      </c>
      <c r="U8" s="61">
        <v>20383</v>
      </c>
      <c r="V8" s="111">
        <v>24595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2707</v>
      </c>
      <c r="C15" s="172">
        <f>E8</f>
        <v>3026</v>
      </c>
      <c r="D15" s="172">
        <f>H8</f>
        <v>1341</v>
      </c>
      <c r="E15" s="172">
        <f>K8</f>
        <v>6740</v>
      </c>
      <c r="F15" s="172">
        <f>N8</f>
        <v>6068</v>
      </c>
      <c r="G15" s="172">
        <f>Q8</f>
        <v>28320</v>
      </c>
      <c r="H15" s="334">
        <f>T8</f>
        <v>44978</v>
      </c>
      <c r="M15" s="172">
        <f>K8</f>
        <v>6740</v>
      </c>
      <c r="N15" s="172">
        <f>H15-E15-O15</f>
        <v>27313</v>
      </c>
      <c r="O15" s="172">
        <f>H15-(B15+C15+G15)</f>
        <v>10925</v>
      </c>
      <c r="P15" s="29"/>
      <c r="Q15" s="100">
        <f>M15/H15*100</f>
        <v>14.985103828538396</v>
      </c>
      <c r="R15" s="100">
        <f>N15/H15*100</f>
        <v>60.725243452354484</v>
      </c>
      <c r="S15" s="100">
        <f>O15/H15*100</f>
        <v>24.289652719107117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14.985103828538396</v>
      </c>
      <c r="R18" s="100">
        <f>N15/H15*100</f>
        <v>60.725243452354484</v>
      </c>
      <c r="S18" s="100">
        <f>O15/H15*100</f>
        <v>24.289652719107117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</v>
      </c>
      <c r="C23" s="361"/>
      <c r="D23" s="361"/>
      <c r="E23" s="167">
        <v>2</v>
      </c>
      <c r="F23" s="361"/>
      <c r="G23" s="362"/>
      <c r="H23" s="167">
        <v>2.0299999999999998</v>
      </c>
      <c r="I23" s="94">
        <v>4.3099999999999996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2.2000000000000002</v>
      </c>
      <c r="C24" s="361"/>
      <c r="D24" s="361"/>
      <c r="E24" s="167">
        <v>4.4000000000000004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4.5999999999999996</v>
      </c>
      <c r="C25" s="357"/>
      <c r="D25" s="357"/>
      <c r="E25" s="72">
        <v>6.8</v>
      </c>
      <c r="F25" s="357"/>
      <c r="G25" s="461"/>
      <c r="H25" s="72">
        <v>2.2799999999999998</v>
      </c>
      <c r="I25" s="61">
        <v>0</v>
      </c>
      <c r="J25" s="111">
        <v>4.88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4.3099999999999996</v>
      </c>
      <c r="F32" s="700">
        <f>A23</f>
        <v>2020</v>
      </c>
      <c r="G32" s="674">
        <f>IF(ISBLANK(J23),"",J23)</f>
        <v>0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4.88</v>
      </c>
      <c r="C34" s="676">
        <f t="shared" si="2"/>
        <v>0</v>
      </c>
      <c r="F34" s="702">
        <f t="shared" si="3"/>
        <v>2022</v>
      </c>
      <c r="G34" s="676">
        <f t="shared" si="4"/>
        <v>4.88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7</v>
      </c>
      <c r="E4" s="599">
        <v>1</v>
      </c>
      <c r="F4" s="600">
        <v>1.8</v>
      </c>
      <c r="G4" s="600">
        <v>1</v>
      </c>
    </row>
    <row r="5" spans="1:10" x14ac:dyDescent="0.25">
      <c r="A5" s="286">
        <v>2022</v>
      </c>
      <c r="B5" s="751">
        <v>5</v>
      </c>
      <c r="C5" s="751">
        <v>0</v>
      </c>
      <c r="D5" s="751">
        <v>5</v>
      </c>
      <c r="E5" s="753">
        <v>2</v>
      </c>
      <c r="F5" s="751">
        <v>1.5</v>
      </c>
      <c r="G5" s="751">
        <v>0.7</v>
      </c>
    </row>
    <row r="6" spans="1:10" x14ac:dyDescent="0.25">
      <c r="A6" s="218">
        <v>2023</v>
      </c>
      <c r="B6" s="752">
        <v>4</v>
      </c>
      <c r="C6" s="752">
        <v>0</v>
      </c>
      <c r="D6" s="752">
        <v>7</v>
      </c>
      <c r="E6" s="754">
        <v>4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7</v>
      </c>
      <c r="E11" s="103">
        <f>A4</f>
        <v>2021</v>
      </c>
      <c r="F11" s="80">
        <f>IF(ISBLANK(B4),"",B4)</f>
        <v>6</v>
      </c>
      <c r="G11" s="80">
        <f>IF(ISBLANK(D4),"",D4)</f>
        <v>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</v>
      </c>
      <c r="C12" s="80">
        <f>IF(ISBLANK(D5),"",D5)</f>
        <v>5</v>
      </c>
      <c r="E12" s="103">
        <f t="shared" ref="E12:E13" si="1">A5</f>
        <v>2022</v>
      </c>
      <c r="F12" s="80">
        <f t="shared" ref="F12:F13" si="2">IF(ISBLANK(B5),"",B5)</f>
        <v>5</v>
      </c>
      <c r="G12" s="80">
        <f t="shared" ref="G12:G13" si="3">IF(ISBLANK(D5),"",D5)</f>
        <v>5</v>
      </c>
    </row>
    <row r="13" spans="1:10" x14ac:dyDescent="0.25">
      <c r="A13" s="155">
        <f t="shared" si="0"/>
        <v>2023</v>
      </c>
      <c r="B13" s="83">
        <f>IF(ISBLANK(B6),"",B6)</f>
        <v>4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4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4</v>
      </c>
      <c r="E20" s="155">
        <f t="shared" si="5"/>
        <v>2023</v>
      </c>
      <c r="F20" s="83">
        <f>IF(ISBLANK(C6),"",C6)</f>
        <v>0</v>
      </c>
      <c r="G20" s="83">
        <f t="shared" si="6"/>
        <v>4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126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213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131</v>
      </c>
    </row>
    <row r="17" spans="2:3" x14ac:dyDescent="0.25">
      <c r="B17" s="253">
        <v>2022</v>
      </c>
      <c r="C17" s="1100">
        <v>88</v>
      </c>
    </row>
    <row r="18" spans="2:3" x14ac:dyDescent="0.25">
      <c r="B18" s="253">
        <v>2023</v>
      </c>
      <c r="C18" s="1100">
        <v>94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131</v>
      </c>
    </row>
    <row r="22" spans="2:3" x14ac:dyDescent="0.25">
      <c r="B22" s="636">
        <f>B17</f>
        <v>2022</v>
      </c>
      <c r="C22" s="636">
        <f t="shared" ref="C22:C23" si="0">IF(ISBLANK(C17),"",C17)</f>
        <v>88</v>
      </c>
    </row>
    <row r="23" spans="2:3" x14ac:dyDescent="0.25">
      <c r="B23" s="636">
        <f>B18</f>
        <v>2023</v>
      </c>
      <c r="C23" s="636">
        <f t="shared" si="0"/>
        <v>94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35</v>
      </c>
      <c r="C5" s="55">
        <v>20</v>
      </c>
      <c r="D5" s="55">
        <v>9</v>
      </c>
      <c r="E5" s="269">
        <f>SUM(B5:D5)</f>
        <v>64</v>
      </c>
      <c r="F5" s="71">
        <v>135</v>
      </c>
      <c r="G5" s="70">
        <v>0.5</v>
      </c>
      <c r="H5" s="55">
        <v>0.1</v>
      </c>
      <c r="I5" s="110">
        <v>0.1</v>
      </c>
      <c r="J5" s="71">
        <v>0.3</v>
      </c>
    </row>
    <row r="6" spans="1:10" x14ac:dyDescent="0.25">
      <c r="A6" s="286">
        <v>2022</v>
      </c>
      <c r="B6" s="757">
        <v>30</v>
      </c>
      <c r="C6" s="758">
        <v>20</v>
      </c>
      <c r="D6" s="758">
        <v>7</v>
      </c>
      <c r="E6" s="270">
        <f>SUM(B6:D6)</f>
        <v>57</v>
      </c>
      <c r="F6" s="214">
        <v>135</v>
      </c>
      <c r="G6" s="457">
        <v>0.4</v>
      </c>
      <c r="H6" s="458">
        <v>0.1</v>
      </c>
      <c r="I6" s="763">
        <v>0.1</v>
      </c>
      <c r="J6" s="214">
        <v>0.3</v>
      </c>
    </row>
    <row r="7" spans="1:10" x14ac:dyDescent="0.25">
      <c r="A7" s="218">
        <v>2023</v>
      </c>
      <c r="B7" s="167">
        <v>41</v>
      </c>
      <c r="C7" s="94">
        <v>25</v>
      </c>
      <c r="D7" s="94">
        <v>15</v>
      </c>
      <c r="E7" s="447">
        <f>SUM(B7:D7)</f>
        <v>81</v>
      </c>
      <c r="F7" s="168">
        <v>101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135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135</v>
      </c>
      <c r="C14" s="28"/>
      <c r="D14" s="28"/>
      <c r="F14" s="625" t="s">
        <v>1526</v>
      </c>
      <c r="G14" s="621">
        <f>IF(ISBLANK(B7),"",B7)</f>
        <v>41</v>
      </c>
      <c r="I14" s="625" t="s">
        <v>1529</v>
      </c>
      <c r="J14" s="621">
        <f>IF(ISBLANK(B7),"",B7)</f>
        <v>41</v>
      </c>
    </row>
    <row r="15" spans="1:10" x14ac:dyDescent="0.25">
      <c r="A15" s="624">
        <f t="shared" ref="A15" si="1">A7</f>
        <v>2023</v>
      </c>
      <c r="B15" s="623">
        <f t="shared" si="0"/>
        <v>101</v>
      </c>
      <c r="C15" s="28"/>
      <c r="D15" s="28"/>
      <c r="F15" s="626" t="s">
        <v>1527</v>
      </c>
      <c r="G15" s="622">
        <f>IF(ISBLANK(C7),"",C7)</f>
        <v>25</v>
      </c>
      <c r="I15" s="626" t="s">
        <v>1538</v>
      </c>
      <c r="J15" s="622">
        <f>IF(ISBLANK(C7),"",C7)</f>
        <v>25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15</v>
      </c>
      <c r="I16" s="627" t="s">
        <v>1539</v>
      </c>
      <c r="J16" s="623">
        <f>IF(ISBLANK(D7),"",D7)</f>
        <v>15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0.1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180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3.6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17</v>
      </c>
      <c r="C6" s="759"/>
      <c r="D6" s="759"/>
      <c r="E6" s="457">
        <v>4.0999999999999996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28</v>
      </c>
      <c r="C7" s="759"/>
      <c r="D7" s="759"/>
      <c r="E7" s="457">
        <v>6.5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16</v>
      </c>
      <c r="C8" s="760"/>
      <c r="D8" s="760"/>
      <c r="E8" s="601">
        <v>3.6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17</v>
      </c>
      <c r="C16" s="755"/>
      <c r="I16" s="700">
        <f>A6</f>
        <v>2020</v>
      </c>
      <c r="J16" s="674">
        <f>IF(ISBLANK(E6),"",E6)</f>
        <v>4.0999999999999996</v>
      </c>
      <c r="K16" s="756"/>
    </row>
    <row r="17" spans="1:10" x14ac:dyDescent="0.25">
      <c r="A17" s="701">
        <f>A7</f>
        <v>2021</v>
      </c>
      <c r="B17" s="853">
        <f>IF(ISBLANK(B7),"",B7)</f>
        <v>28</v>
      </c>
      <c r="C17" s="755"/>
      <c r="I17" s="701">
        <f>A7</f>
        <v>2021</v>
      </c>
      <c r="J17" s="853">
        <f>IF(ISBLANK(E7),"",E7)</f>
        <v>6.5</v>
      </c>
    </row>
    <row r="18" spans="1:10" x14ac:dyDescent="0.25">
      <c r="A18" s="702">
        <f>A8</f>
        <v>2022</v>
      </c>
      <c r="B18" s="676">
        <f>IF(ISBLANK(B8),"",B8)</f>
        <v>16</v>
      </c>
      <c r="C18" s="755"/>
      <c r="I18" s="702">
        <f>A8</f>
        <v>2022</v>
      </c>
      <c r="J18" s="676">
        <f>IF(ISBLANK(E8),"",E8)</f>
        <v>3.6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0.7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0.8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80</v>
      </c>
      <c r="C4" s="643">
        <v>177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58</v>
      </c>
      <c r="C5" s="602">
        <v>188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58</v>
      </c>
      <c r="C6" s="602">
        <v>180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</v>
      </c>
      <c r="C5" s="643">
        <v>2736</v>
      </c>
      <c r="D5" s="643">
        <v>160</v>
      </c>
      <c r="E5" s="869">
        <v>5.8</v>
      </c>
      <c r="F5" s="1039">
        <v>5.9</v>
      </c>
      <c r="G5" s="1039">
        <v>5.7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</v>
      </c>
      <c r="C6" s="657">
        <v>2695</v>
      </c>
      <c r="D6" s="657">
        <v>156</v>
      </c>
      <c r="E6" s="657">
        <v>5.7</v>
      </c>
      <c r="F6" s="657">
        <v>6.1</v>
      </c>
      <c r="G6" s="657">
        <v>5.5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16</v>
      </c>
      <c r="C7" s="617">
        <v>2797</v>
      </c>
      <c r="D7" s="617">
        <v>151</v>
      </c>
      <c r="E7" s="617">
        <v>5.4</v>
      </c>
      <c r="F7" s="617">
        <v>5.5</v>
      </c>
      <c r="G7" s="617">
        <v>5.3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1.8</v>
      </c>
      <c r="C4" s="655">
        <v>93</v>
      </c>
      <c r="D4" s="655">
        <v>1.3</v>
      </c>
      <c r="E4" s="655">
        <v>217</v>
      </c>
      <c r="F4" s="655">
        <v>0.5</v>
      </c>
      <c r="G4" s="655">
        <v>13</v>
      </c>
      <c r="H4" s="655">
        <v>1</v>
      </c>
      <c r="I4" s="655">
        <v>58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1.3</v>
      </c>
      <c r="C5" s="602">
        <v>112</v>
      </c>
      <c r="D5" s="602">
        <v>1.7</v>
      </c>
      <c r="E5" s="602">
        <v>214</v>
      </c>
      <c r="F5" s="602">
        <v>0.5</v>
      </c>
      <c r="G5" s="602">
        <v>10</v>
      </c>
      <c r="H5" s="602">
        <v>2</v>
      </c>
      <c r="I5" s="602">
        <v>59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126</v>
      </c>
      <c r="D6" s="617"/>
      <c r="E6" s="617">
        <v>213</v>
      </c>
      <c r="F6" s="617"/>
      <c r="G6" s="617">
        <v>11</v>
      </c>
      <c r="H6" s="617">
        <v>4</v>
      </c>
      <c r="I6" s="617">
        <v>57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17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493</v>
      </c>
      <c r="C4" s="1006">
        <v>232</v>
      </c>
      <c r="D4" s="1006">
        <v>261</v>
      </c>
      <c r="E4" s="1005">
        <v>866</v>
      </c>
      <c r="F4" s="1006">
        <v>385</v>
      </c>
      <c r="G4" s="1006">
        <v>481</v>
      </c>
      <c r="H4" s="1007">
        <v>11.2</v>
      </c>
      <c r="I4" s="1007">
        <v>19.7</v>
      </c>
      <c r="J4" s="1007">
        <v>-8.5</v>
      </c>
      <c r="K4" s="70">
        <v>1698</v>
      </c>
      <c r="L4" s="55">
        <v>814</v>
      </c>
      <c r="M4" s="110">
        <v>884</v>
      </c>
      <c r="N4" s="55">
        <v>1843</v>
      </c>
      <c r="O4" s="55">
        <v>929</v>
      </c>
      <c r="P4" s="110">
        <v>914</v>
      </c>
    </row>
    <row r="5" spans="1:17" x14ac:dyDescent="0.25">
      <c r="A5" s="286">
        <v>2021</v>
      </c>
      <c r="B5" s="1008">
        <v>452</v>
      </c>
      <c r="C5" s="1009">
        <v>240</v>
      </c>
      <c r="D5" s="1009">
        <v>212</v>
      </c>
      <c r="E5" s="1008">
        <v>949</v>
      </c>
      <c r="F5" s="1009">
        <v>454</v>
      </c>
      <c r="G5" s="1009">
        <v>495</v>
      </c>
      <c r="H5" s="1010">
        <v>10.4</v>
      </c>
      <c r="I5" s="1010">
        <v>21.8</v>
      </c>
      <c r="J5" s="1010">
        <v>-11.4</v>
      </c>
      <c r="K5" s="212">
        <v>1967</v>
      </c>
      <c r="L5" s="58">
        <v>911</v>
      </c>
      <c r="M5" s="160">
        <v>1056</v>
      </c>
      <c r="N5" s="58">
        <v>2115</v>
      </c>
      <c r="O5" s="58">
        <v>1046</v>
      </c>
      <c r="P5" s="160">
        <v>1069</v>
      </c>
    </row>
    <row r="6" spans="1:17" x14ac:dyDescent="0.25">
      <c r="A6" s="219">
        <v>2022</v>
      </c>
      <c r="B6" s="1011">
        <v>438</v>
      </c>
      <c r="C6" s="1012">
        <v>233</v>
      </c>
      <c r="D6" s="1012">
        <v>205</v>
      </c>
      <c r="E6" s="1011">
        <v>770</v>
      </c>
      <c r="F6" s="1012">
        <v>342</v>
      </c>
      <c r="G6" s="1012">
        <v>428</v>
      </c>
      <c r="H6" s="1013">
        <v>9.6999999999999993</v>
      </c>
      <c r="I6" s="1013">
        <v>17.100000000000001</v>
      </c>
      <c r="J6" s="1013">
        <v>-7.4</v>
      </c>
      <c r="K6" s="1014">
        <v>2186</v>
      </c>
      <c r="L6" s="1015">
        <v>1033</v>
      </c>
      <c r="M6" s="1016">
        <v>1153</v>
      </c>
      <c r="N6" s="1015">
        <v>2305</v>
      </c>
      <c r="O6" s="1015">
        <v>1095</v>
      </c>
      <c r="P6" s="1016">
        <v>1210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261</v>
      </c>
      <c r="C13" s="319">
        <f>IF(ISBLANK(C4),"",C4)</f>
        <v>232</v>
      </c>
      <c r="D13" s="364"/>
      <c r="E13" s="322">
        <f>A4</f>
        <v>2020</v>
      </c>
      <c r="F13" s="319">
        <f>IF(ISBLANK(G4),"",G4)</f>
        <v>481</v>
      </c>
      <c r="G13" s="319">
        <f>IF(ISBLANK(F4),"",F4)</f>
        <v>385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212</v>
      </c>
      <c r="C14" s="320">
        <f t="shared" ref="C14:C15" si="2">IF(ISBLANK(C5),"",C5)</f>
        <v>240</v>
      </c>
      <c r="D14" s="364"/>
      <c r="E14" s="323">
        <f t="shared" ref="E14:E15" si="3">A5</f>
        <v>2021</v>
      </c>
      <c r="F14" s="320">
        <f t="shared" ref="F14:F15" si="4">IF(ISBLANK(G5),"",G5)</f>
        <v>495</v>
      </c>
      <c r="G14" s="320">
        <f t="shared" ref="G14:G15" si="5">IF(ISBLANK(F5),"",F5)</f>
        <v>454</v>
      </c>
      <c r="H14" s="389"/>
      <c r="I14" s="389"/>
      <c r="J14" s="48"/>
      <c r="K14" s="325" t="s">
        <v>536</v>
      </c>
      <c r="L14" s="328">
        <f>IF(ISBLANK(K4),"",K4)</f>
        <v>1698</v>
      </c>
      <c r="M14" s="328">
        <f>IF(ISBLANK(K5),"",K5)</f>
        <v>1967</v>
      </c>
      <c r="N14" s="328">
        <f>IF(ISBLANK(K6),"",K6)</f>
        <v>2186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205</v>
      </c>
      <c r="C15" s="321">
        <f t="shared" si="2"/>
        <v>233</v>
      </c>
      <c r="E15" s="324">
        <f t="shared" si="3"/>
        <v>2022</v>
      </c>
      <c r="F15" s="321">
        <f t="shared" si="4"/>
        <v>428</v>
      </c>
      <c r="G15" s="321">
        <f t="shared" si="5"/>
        <v>342</v>
      </c>
      <c r="H15" s="211"/>
      <c r="I15" s="211"/>
      <c r="J15" s="28"/>
      <c r="K15" s="326" t="s">
        <v>535</v>
      </c>
      <c r="L15" s="329">
        <f>IF(ISBLANK(N4),"",N4)</f>
        <v>1843</v>
      </c>
      <c r="M15" s="329">
        <f>IF(ISBLANK(N5),"",N5)</f>
        <v>2115</v>
      </c>
      <c r="N15" s="329">
        <f>IF(ISBLANK(N6),"",N6)</f>
        <v>2305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1698</v>
      </c>
      <c r="M19" s="328">
        <f>IF(ISBLANK(K5),"",K5)</f>
        <v>1967</v>
      </c>
      <c r="N19" s="328">
        <f>IF(ISBLANK(K6),"",K6)</f>
        <v>2186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1843</v>
      </c>
      <c r="M20" s="329">
        <f>IF(ISBLANK(N5),"",N5)</f>
        <v>2115</v>
      </c>
      <c r="N20" s="329">
        <f>IF(ISBLANK(N6),"",N6)</f>
        <v>2305</v>
      </c>
      <c r="O20" s="364"/>
    </row>
    <row r="21" spans="1:15" x14ac:dyDescent="0.25">
      <c r="A21" s="322">
        <f>A4</f>
        <v>2020</v>
      </c>
      <c r="B21" s="319">
        <f>IF(ISBLANK(D4),"",D4)</f>
        <v>261</v>
      </c>
      <c r="C21" s="319">
        <f>IF(ISBLANK(C4),"",C4)</f>
        <v>232</v>
      </c>
      <c r="E21" s="322">
        <f>A4</f>
        <v>2020</v>
      </c>
      <c r="F21" s="319">
        <f>IF(ISBLANK(G4),"",G4)</f>
        <v>481</v>
      </c>
      <c r="G21" s="319">
        <f>IF(ISBLANK(F4),"",F4)</f>
        <v>385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212</v>
      </c>
      <c r="C22" s="320">
        <f t="shared" ref="C22:C23" si="8">IF(ISBLANK(C5),"",C5)</f>
        <v>240</v>
      </c>
      <c r="E22" s="323">
        <f t="shared" ref="E22:E23" si="9">A5</f>
        <v>2021</v>
      </c>
      <c r="F22" s="320">
        <f t="shared" ref="F22:F23" si="10">IF(ISBLANK(G5),"",G5)</f>
        <v>495</v>
      </c>
      <c r="G22" s="320">
        <f t="shared" ref="G22:G23" si="11">IF(ISBLANK(F5),"",F5)</f>
        <v>454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205</v>
      </c>
      <c r="C23" s="321">
        <f t="shared" si="8"/>
        <v>233</v>
      </c>
      <c r="E23" s="324">
        <f t="shared" si="9"/>
        <v>2022</v>
      </c>
      <c r="F23" s="321">
        <f t="shared" si="10"/>
        <v>428</v>
      </c>
      <c r="G23" s="321">
        <f t="shared" si="11"/>
        <v>342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</v>
      </c>
      <c r="C5" s="611"/>
      <c r="D5" s="611"/>
      <c r="E5" s="599">
        <v>58</v>
      </c>
      <c r="F5" s="616"/>
      <c r="G5" s="945"/>
      <c r="H5" s="599">
        <v>336</v>
      </c>
      <c r="I5" s="616">
        <v>180</v>
      </c>
      <c r="J5" s="616">
        <v>156</v>
      </c>
      <c r="K5" s="616"/>
      <c r="L5" s="945"/>
    </row>
    <row r="6" spans="1:12" x14ac:dyDescent="0.25">
      <c r="A6" s="286">
        <v>2021</v>
      </c>
      <c r="B6" s="601">
        <v>17</v>
      </c>
      <c r="C6" s="612"/>
      <c r="D6" s="612"/>
      <c r="E6" s="1034">
        <v>61</v>
      </c>
      <c r="F6" s="1028"/>
      <c r="G6" s="980"/>
      <c r="H6" s="1034">
        <v>317</v>
      </c>
      <c r="I6" s="1028">
        <v>135</v>
      </c>
      <c r="J6" s="1028">
        <v>182</v>
      </c>
      <c r="K6" s="1028"/>
      <c r="L6" s="980"/>
    </row>
    <row r="7" spans="1:12" x14ac:dyDescent="0.25">
      <c r="A7" s="218">
        <v>2022</v>
      </c>
      <c r="B7" s="601">
        <v>17</v>
      </c>
      <c r="C7" s="612"/>
      <c r="D7" s="612"/>
      <c r="E7" s="1034">
        <v>22</v>
      </c>
      <c r="F7" s="1028"/>
      <c r="G7" s="980"/>
      <c r="H7" s="1034">
        <v>140</v>
      </c>
      <c r="I7" s="1028">
        <v>46</v>
      </c>
      <c r="J7" s="1028">
        <v>94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46</v>
      </c>
    </row>
    <row r="15" spans="1:12" ht="30" x14ac:dyDescent="0.25">
      <c r="A15" s="833" t="s">
        <v>1543</v>
      </c>
      <c r="B15" s="623">
        <f>IF(ISBLANK(J7),"",J7)</f>
        <v>94</v>
      </c>
    </row>
    <row r="17" spans="1:2" x14ac:dyDescent="0.25">
      <c r="A17" s="625" t="s">
        <v>1540</v>
      </c>
      <c r="B17" s="621">
        <f>IF(ISBLANK(I7),"",I7)</f>
        <v>46</v>
      </c>
    </row>
    <row r="18" spans="1:2" x14ac:dyDescent="0.25">
      <c r="A18" s="627" t="s">
        <v>1541</v>
      </c>
      <c r="B18" s="623">
        <f>IF(ISBLANK(J7),"",J7)</f>
        <v>94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28.9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39.299999999999997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53.6</v>
      </c>
      <c r="C6" s="614">
        <v>37.5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49.8</v>
      </c>
      <c r="C10" s="614">
        <v>37.5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28.9</v>
      </c>
      <c r="C14" s="73">
        <v>39.299999999999997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54.710999999999999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/>
      <c r="C5" s="58"/>
      <c r="D5" s="129" t="s">
        <v>1616</v>
      </c>
      <c r="E5" s="893" t="s">
        <v>5</v>
      </c>
    </row>
    <row r="6" spans="1:6" x14ac:dyDescent="0.25">
      <c r="A6" s="102" t="s">
        <v>394</v>
      </c>
      <c r="B6" s="94"/>
      <c r="C6" s="94"/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0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6.9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/>
      <c r="C5" s="611"/>
      <c r="D5" s="751"/>
      <c r="E5" s="751"/>
      <c r="G5" s="358">
        <v>2014</v>
      </c>
      <c r="H5" s="70">
        <v>0</v>
      </c>
      <c r="I5" s="55">
        <v>0</v>
      </c>
      <c r="J5" s="55">
        <v>0</v>
      </c>
      <c r="K5" s="71">
        <v>0</v>
      </c>
    </row>
    <row r="6" spans="1:12" x14ac:dyDescent="0.25">
      <c r="A6" s="286">
        <v>2021</v>
      </c>
      <c r="B6" s="601"/>
      <c r="C6" s="612">
        <v>54.771000000000001</v>
      </c>
      <c r="D6" s="959"/>
      <c r="E6" s="959"/>
      <c r="G6" s="480">
        <v>2017</v>
      </c>
      <c r="H6" s="212">
        <v>0</v>
      </c>
      <c r="I6" s="58">
        <v>0</v>
      </c>
      <c r="J6" s="58">
        <v>0</v>
      </c>
      <c r="K6" s="214">
        <v>0</v>
      </c>
    </row>
    <row r="7" spans="1:12" x14ac:dyDescent="0.25">
      <c r="A7" s="218">
        <v>2022</v>
      </c>
      <c r="B7" s="601">
        <v>54.710999999999999</v>
      </c>
      <c r="C7" s="612">
        <v>54.710999999999999</v>
      </c>
      <c r="D7" s="959"/>
      <c r="E7" s="959"/>
      <c r="G7" s="482">
        <v>2020</v>
      </c>
      <c r="H7" s="72">
        <v>0</v>
      </c>
      <c r="I7" s="61">
        <v>0</v>
      </c>
      <c r="J7" s="61">
        <v>0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54.710999999999999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54.710999999999999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54.710999999999999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54.710999999999999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9.9</v>
      </c>
      <c r="C5" s="1092"/>
      <c r="D5" s="1093"/>
      <c r="E5" s="1092"/>
      <c r="F5" s="1093"/>
    </row>
    <row r="6" spans="1:9" x14ac:dyDescent="0.25">
      <c r="A6" s="218">
        <v>2021</v>
      </c>
      <c r="B6" s="1092">
        <v>9.1</v>
      </c>
      <c r="C6" s="1092"/>
      <c r="D6" s="1093"/>
      <c r="E6" s="1092"/>
      <c r="F6" s="1093"/>
    </row>
    <row r="7" spans="1:9" x14ac:dyDescent="0.25">
      <c r="A7" s="219">
        <v>2022</v>
      </c>
      <c r="B7" s="73">
        <v>6.9</v>
      </c>
      <c r="C7" s="73"/>
      <c r="D7" s="73"/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308983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31117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277866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811935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63785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748150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71388</v>
      </c>
      <c r="C5" s="458">
        <v>11800</v>
      </c>
      <c r="D5" s="458">
        <v>59588</v>
      </c>
      <c r="E5" s="457">
        <v>155454</v>
      </c>
      <c r="F5" s="458">
        <v>22962</v>
      </c>
      <c r="G5" s="458">
        <v>132492</v>
      </c>
      <c r="H5" s="457">
        <v>1.9</v>
      </c>
      <c r="I5" s="763">
        <v>2.2000000000000002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149394</v>
      </c>
      <c r="C6" s="458">
        <v>24739</v>
      </c>
      <c r="D6" s="458">
        <v>124655</v>
      </c>
      <c r="E6" s="457">
        <v>352465</v>
      </c>
      <c r="F6" s="458">
        <v>50324</v>
      </c>
      <c r="G6" s="458">
        <v>302141</v>
      </c>
      <c r="H6" s="457">
        <v>2</v>
      </c>
      <c r="I6" s="763">
        <v>2.4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308983</v>
      </c>
      <c r="C7" s="612">
        <v>31117</v>
      </c>
      <c r="D7" s="612">
        <v>277866</v>
      </c>
      <c r="E7" s="601">
        <v>811935</v>
      </c>
      <c r="F7" s="612">
        <v>63785</v>
      </c>
      <c r="G7" s="612">
        <v>748150</v>
      </c>
      <c r="H7" s="947">
        <v>2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71388</v>
      </c>
      <c r="C14" s="674">
        <f t="shared" ref="C14:D14" si="0">IF(ISBLANK(C5),"",C5)</f>
        <v>11800</v>
      </c>
      <c r="D14" s="669">
        <f t="shared" si="0"/>
        <v>59588</v>
      </c>
      <c r="F14" s="884">
        <f>A5</f>
        <v>2020</v>
      </c>
      <c r="G14" s="674">
        <f>IF(ISBLANK(E5),"",E5)</f>
        <v>155454</v>
      </c>
      <c r="H14" s="674">
        <f t="shared" ref="H14:I16" si="1">IF(ISBLANK(F5),"",F5)</f>
        <v>22962</v>
      </c>
      <c r="I14" s="669">
        <f t="shared" si="1"/>
        <v>132492</v>
      </c>
      <c r="J14" s="756"/>
      <c r="K14" s="884">
        <f>A5</f>
        <v>2020</v>
      </c>
      <c r="L14" s="674">
        <f>IF(ISBLANK(H5),"",H5)</f>
        <v>1.9</v>
      </c>
      <c r="M14" s="669">
        <f>IF(ISBLANK(I5),"",I5)</f>
        <v>2.2000000000000002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149394</v>
      </c>
      <c r="C15" s="879">
        <f t="shared" si="3"/>
        <v>24739</v>
      </c>
      <c r="D15" s="886">
        <f t="shared" si="3"/>
        <v>124655</v>
      </c>
      <c r="F15" s="890">
        <f t="shared" ref="F15:F16" si="4">A6</f>
        <v>2021</v>
      </c>
      <c r="G15" s="853">
        <f t="shared" ref="G15:G16" si="5">IF(ISBLANK(E6),"",E6)</f>
        <v>352465</v>
      </c>
      <c r="H15" s="853">
        <f t="shared" si="1"/>
        <v>50324</v>
      </c>
      <c r="I15" s="670">
        <f t="shared" si="1"/>
        <v>302141</v>
      </c>
      <c r="J15" s="211"/>
      <c r="K15" s="890">
        <f t="shared" ref="K15:K16" si="6">A6</f>
        <v>2021</v>
      </c>
      <c r="L15" s="853">
        <f t="shared" ref="L15:M16" si="7">IF(ISBLANK(H6),"",H6)</f>
        <v>2</v>
      </c>
      <c r="M15" s="670">
        <f t="shared" si="7"/>
        <v>2.4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308983</v>
      </c>
      <c r="C16" s="888">
        <f t="shared" si="3"/>
        <v>31117</v>
      </c>
      <c r="D16" s="889">
        <f t="shared" si="3"/>
        <v>277866</v>
      </c>
      <c r="F16" s="891">
        <f t="shared" si="4"/>
        <v>2022</v>
      </c>
      <c r="G16" s="676">
        <f t="shared" si="5"/>
        <v>811935</v>
      </c>
      <c r="H16" s="676">
        <f t="shared" si="1"/>
        <v>63785</v>
      </c>
      <c r="I16" s="671">
        <f t="shared" si="1"/>
        <v>748150</v>
      </c>
      <c r="J16" s="211"/>
      <c r="K16" s="891">
        <f t="shared" si="6"/>
        <v>2022</v>
      </c>
      <c r="L16" s="676">
        <f t="shared" si="7"/>
        <v>2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71388</v>
      </c>
      <c r="C22" s="674">
        <f t="shared" ref="C22:D22" si="8">IF(ISBLANK(C5),"",C5)</f>
        <v>11800</v>
      </c>
      <c r="D22" s="669">
        <f t="shared" si="8"/>
        <v>59588</v>
      </c>
      <c r="F22" s="884">
        <f>A5</f>
        <v>2020</v>
      </c>
      <c r="G22" s="674">
        <f>IF(ISBLANK(E5),"",E5)</f>
        <v>155454</v>
      </c>
      <c r="H22" s="674">
        <f t="shared" ref="H22:I24" si="9">IF(ISBLANK(F5),"",F5)</f>
        <v>22962</v>
      </c>
      <c r="I22" s="669">
        <f t="shared" si="9"/>
        <v>132492</v>
      </c>
      <c r="J22" s="756"/>
      <c r="K22" s="884">
        <f>A5</f>
        <v>2020</v>
      </c>
      <c r="L22" s="674">
        <f>IF(ISBLANK(H5),"",H5)</f>
        <v>1.9</v>
      </c>
      <c r="M22" s="669">
        <f>IF(ISBLANK(I5),"",I5)</f>
        <v>2.2000000000000002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149394</v>
      </c>
      <c r="C23" s="853">
        <f t="shared" si="11"/>
        <v>24739</v>
      </c>
      <c r="D23" s="670">
        <f t="shared" si="11"/>
        <v>124655</v>
      </c>
      <c r="F23" s="890">
        <f t="shared" ref="F23:F24" si="12">A6</f>
        <v>2021</v>
      </c>
      <c r="G23" s="853">
        <f t="shared" ref="G23:G24" si="13">IF(ISBLANK(E6),"",E6)</f>
        <v>352465</v>
      </c>
      <c r="H23" s="853">
        <f t="shared" si="9"/>
        <v>50324</v>
      </c>
      <c r="I23" s="670">
        <f t="shared" si="9"/>
        <v>302141</v>
      </c>
      <c r="J23" s="211"/>
      <c r="K23" s="890">
        <f t="shared" ref="K23:K24" si="14">A6</f>
        <v>2021</v>
      </c>
      <c r="L23" s="853">
        <f t="shared" ref="L23:M24" si="15">IF(ISBLANK(H6),"",H6)</f>
        <v>2</v>
      </c>
      <c r="M23" s="670">
        <f t="shared" si="15"/>
        <v>2.4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308983</v>
      </c>
      <c r="C24" s="676">
        <f t="shared" si="11"/>
        <v>31117</v>
      </c>
      <c r="D24" s="671">
        <f t="shared" si="11"/>
        <v>277866</v>
      </c>
      <c r="F24" s="891">
        <f t="shared" si="12"/>
        <v>2022</v>
      </c>
      <c r="G24" s="676">
        <f t="shared" si="13"/>
        <v>811935</v>
      </c>
      <c r="H24" s="676">
        <f t="shared" si="9"/>
        <v>63785</v>
      </c>
      <c r="I24" s="671">
        <f t="shared" si="9"/>
        <v>748150</v>
      </c>
      <c r="J24" s="211"/>
      <c r="K24" s="891">
        <f t="shared" si="14"/>
        <v>2022</v>
      </c>
      <c r="L24" s="676">
        <f t="shared" si="15"/>
        <v>2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192</v>
      </c>
      <c r="C3" s="71">
        <v>96</v>
      </c>
      <c r="D3" s="71">
        <v>13.3</v>
      </c>
      <c r="F3" s="105" t="s">
        <v>537</v>
      </c>
      <c r="G3" s="97">
        <f>IF(ISBLANK(B3),"",B3)</f>
        <v>192</v>
      </c>
      <c r="H3" s="97">
        <f>IF(ISBLANK(B4),"",B4)</f>
        <v>215</v>
      </c>
      <c r="I3" s="97">
        <f>IF(ISBLANK(B5),"",B5)</f>
        <v>234</v>
      </c>
      <c r="J3" s="365"/>
    </row>
    <row r="4" spans="1:12" x14ac:dyDescent="0.25">
      <c r="A4" s="286">
        <v>2021</v>
      </c>
      <c r="B4" s="214">
        <v>215</v>
      </c>
      <c r="C4" s="214">
        <v>90</v>
      </c>
      <c r="D4" s="214">
        <v>12.4</v>
      </c>
      <c r="F4" s="130" t="s">
        <v>538</v>
      </c>
      <c r="G4" s="98">
        <f>IF(ISBLANK(C3),"",C3)</f>
        <v>96</v>
      </c>
      <c r="H4" s="98">
        <f>IF(ISBLANK(C4),"",C4)</f>
        <v>90</v>
      </c>
      <c r="I4" s="98">
        <f>IF(ISBLANK(C5),"",C5)</f>
        <v>95</v>
      </c>
      <c r="J4" s="365"/>
    </row>
    <row r="5" spans="1:12" x14ac:dyDescent="0.25">
      <c r="A5" s="218">
        <v>2022</v>
      </c>
      <c r="B5" s="168">
        <v>234</v>
      </c>
      <c r="C5" s="168">
        <v>95</v>
      </c>
      <c r="D5" s="168">
        <v>13.1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192</v>
      </c>
      <c r="H8" s="97">
        <f>IF(ISBLANK(B4),"",B4)</f>
        <v>215</v>
      </c>
      <c r="I8" s="97">
        <f>IF(ISBLANK(B5),"",B5)</f>
        <v>234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96</v>
      </c>
      <c r="H9" s="98">
        <f>IF(ISBLANK(C4),"",C4)</f>
        <v>90</v>
      </c>
      <c r="I9" s="98">
        <f>IF(ISBLANK(C5),"",C5)</f>
        <v>95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12.4</v>
      </c>
      <c r="I13" s="132">
        <f>IF(ISBLANK(D5),"",D5)</f>
        <v>13.1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923</v>
      </c>
      <c r="C4" s="110">
        <v>980</v>
      </c>
      <c r="E4" s="29" t="s">
        <v>540</v>
      </c>
      <c r="F4" s="163">
        <f>B4/($B$22+$C$22)*100</f>
        <v>2.0521143670238784</v>
      </c>
      <c r="G4" s="163">
        <f>C4/($B$22+$C$22)*100</f>
        <v>2.1788429899061765</v>
      </c>
      <c r="J4" s="29" t="s">
        <v>540</v>
      </c>
      <c r="K4" s="163">
        <f>G4</f>
        <v>2.1788429899061765</v>
      </c>
    </row>
    <row r="5" spans="1:11" x14ac:dyDescent="0.25">
      <c r="A5" s="202" t="s">
        <v>541</v>
      </c>
      <c r="B5" s="212">
        <v>989</v>
      </c>
      <c r="C5" s="160">
        <v>962</v>
      </c>
      <c r="E5" s="29" t="s">
        <v>541</v>
      </c>
      <c r="F5" s="163">
        <f t="shared" ref="F5:G21" si="0">B5/($B$22+$C$22)*100</f>
        <v>2.1988527724665392</v>
      </c>
      <c r="G5" s="163">
        <f t="shared" si="0"/>
        <v>2.1388234247854507</v>
      </c>
      <c r="J5" s="29" t="s">
        <v>541</v>
      </c>
      <c r="K5" s="163">
        <f t="shared" ref="K5:K21" si="1">G5</f>
        <v>2.1388234247854507</v>
      </c>
    </row>
    <row r="6" spans="1:11" x14ac:dyDescent="0.25">
      <c r="A6" s="202" t="s">
        <v>542</v>
      </c>
      <c r="B6" s="212">
        <v>931</v>
      </c>
      <c r="C6" s="160">
        <v>948</v>
      </c>
      <c r="E6" s="29" t="s">
        <v>542</v>
      </c>
      <c r="F6" s="163">
        <f t="shared" si="0"/>
        <v>2.0699008404108676</v>
      </c>
      <c r="G6" s="163">
        <f t="shared" si="0"/>
        <v>2.1076970963582196</v>
      </c>
      <c r="J6" s="29" t="s">
        <v>542</v>
      </c>
      <c r="K6" s="163">
        <f t="shared" si="1"/>
        <v>2.1076970963582196</v>
      </c>
    </row>
    <row r="7" spans="1:11" x14ac:dyDescent="0.25">
      <c r="A7" s="202" t="s">
        <v>543</v>
      </c>
      <c r="B7" s="212">
        <v>834</v>
      </c>
      <c r="C7" s="160">
        <v>858</v>
      </c>
      <c r="E7" s="29" t="s">
        <v>543</v>
      </c>
      <c r="F7" s="163">
        <f t="shared" si="0"/>
        <v>1.8542398505936235</v>
      </c>
      <c r="G7" s="163">
        <f t="shared" si="0"/>
        <v>1.907599270754591</v>
      </c>
      <c r="J7" s="29" t="s">
        <v>543</v>
      </c>
      <c r="K7" s="163">
        <f t="shared" si="1"/>
        <v>1.907599270754591</v>
      </c>
    </row>
    <row r="8" spans="1:11" x14ac:dyDescent="0.25">
      <c r="A8" s="202" t="s">
        <v>544</v>
      </c>
      <c r="B8" s="212">
        <v>967</v>
      </c>
      <c r="C8" s="160">
        <v>922</v>
      </c>
      <c r="E8" s="29" t="s">
        <v>544</v>
      </c>
      <c r="F8" s="163">
        <f t="shared" si="0"/>
        <v>2.1499399706523188</v>
      </c>
      <c r="G8" s="163">
        <f t="shared" si="0"/>
        <v>2.049891057850505</v>
      </c>
      <c r="J8" s="29" t="s">
        <v>544</v>
      </c>
      <c r="K8" s="163">
        <f t="shared" si="1"/>
        <v>2.049891057850505</v>
      </c>
    </row>
    <row r="9" spans="1:11" x14ac:dyDescent="0.25">
      <c r="A9" s="202" t="s">
        <v>545</v>
      </c>
      <c r="B9" s="212">
        <v>1317</v>
      </c>
      <c r="C9" s="160">
        <v>1170</v>
      </c>
      <c r="E9" s="29" t="s">
        <v>545</v>
      </c>
      <c r="F9" s="163">
        <f t="shared" si="0"/>
        <v>2.9280981813330964</v>
      </c>
      <c r="G9" s="163">
        <f t="shared" si="0"/>
        <v>2.6012717328471697</v>
      </c>
      <c r="J9" s="29" t="s">
        <v>545</v>
      </c>
      <c r="K9" s="163">
        <f t="shared" si="1"/>
        <v>2.6012717328471697</v>
      </c>
    </row>
    <row r="10" spans="1:11" x14ac:dyDescent="0.25">
      <c r="A10" s="202" t="s">
        <v>546</v>
      </c>
      <c r="B10" s="212">
        <v>1606</v>
      </c>
      <c r="C10" s="160">
        <v>1435</v>
      </c>
      <c r="E10" s="29" t="s">
        <v>546</v>
      </c>
      <c r="F10" s="163">
        <f t="shared" si="0"/>
        <v>3.5706345324380808</v>
      </c>
      <c r="G10" s="163">
        <f t="shared" si="0"/>
        <v>3.1904486637911864</v>
      </c>
      <c r="J10" s="29" t="s">
        <v>546</v>
      </c>
      <c r="K10" s="163">
        <f t="shared" si="1"/>
        <v>3.1904486637911864</v>
      </c>
    </row>
    <row r="11" spans="1:11" x14ac:dyDescent="0.25">
      <c r="A11" s="202" t="s">
        <v>547</v>
      </c>
      <c r="B11" s="212">
        <v>1946</v>
      </c>
      <c r="C11" s="160">
        <v>1691</v>
      </c>
      <c r="E11" s="29" t="s">
        <v>547</v>
      </c>
      <c r="F11" s="163">
        <f t="shared" si="0"/>
        <v>4.3265596513851214</v>
      </c>
      <c r="G11" s="163">
        <f t="shared" si="0"/>
        <v>3.7596158121748409</v>
      </c>
      <c r="J11" s="29" t="s">
        <v>547</v>
      </c>
      <c r="K11" s="163">
        <f t="shared" si="1"/>
        <v>3.7596158121748409</v>
      </c>
    </row>
    <row r="12" spans="1:11" x14ac:dyDescent="0.25">
      <c r="A12" s="202" t="s">
        <v>548</v>
      </c>
      <c r="B12" s="212">
        <v>1980</v>
      </c>
      <c r="C12" s="160">
        <v>1765</v>
      </c>
      <c r="E12" s="29" t="s">
        <v>548</v>
      </c>
      <c r="F12" s="163">
        <f t="shared" si="0"/>
        <v>4.4021521632798262</v>
      </c>
      <c r="G12" s="163">
        <f t="shared" si="0"/>
        <v>3.9241406910044914</v>
      </c>
      <c r="J12" s="29" t="s">
        <v>548</v>
      </c>
      <c r="K12" s="163">
        <f t="shared" si="1"/>
        <v>3.9241406910044914</v>
      </c>
    </row>
    <row r="13" spans="1:11" x14ac:dyDescent="0.25">
      <c r="A13" s="202" t="s">
        <v>549</v>
      </c>
      <c r="B13" s="212">
        <v>1883</v>
      </c>
      <c r="C13" s="160">
        <v>1597</v>
      </c>
      <c r="E13" s="29" t="s">
        <v>549</v>
      </c>
      <c r="F13" s="163">
        <f t="shared" si="0"/>
        <v>4.1864911734625814</v>
      </c>
      <c r="G13" s="163">
        <f t="shared" si="0"/>
        <v>3.5506247498777177</v>
      </c>
      <c r="J13" s="29" t="s">
        <v>549</v>
      </c>
      <c r="K13" s="163">
        <f t="shared" si="1"/>
        <v>3.5506247498777177</v>
      </c>
    </row>
    <row r="14" spans="1:11" x14ac:dyDescent="0.25">
      <c r="A14" s="202" t="s">
        <v>550</v>
      </c>
      <c r="B14" s="212">
        <v>1556</v>
      </c>
      <c r="C14" s="160">
        <v>1353</v>
      </c>
      <c r="E14" s="29" t="s">
        <v>550</v>
      </c>
      <c r="F14" s="163">
        <f t="shared" si="0"/>
        <v>3.4594690737693985</v>
      </c>
      <c r="G14" s="163">
        <f t="shared" si="0"/>
        <v>3.0081373115745476</v>
      </c>
      <c r="J14" s="29" t="s">
        <v>550</v>
      </c>
      <c r="K14" s="163">
        <f t="shared" si="1"/>
        <v>3.0081373115745476</v>
      </c>
    </row>
    <row r="15" spans="1:11" x14ac:dyDescent="0.25">
      <c r="A15" s="202" t="s">
        <v>551</v>
      </c>
      <c r="B15" s="212">
        <v>1488</v>
      </c>
      <c r="C15" s="160">
        <v>1189</v>
      </c>
      <c r="E15" s="29" t="s">
        <v>551</v>
      </c>
      <c r="F15" s="163">
        <f t="shared" si="0"/>
        <v>3.3082840499799904</v>
      </c>
      <c r="G15" s="163">
        <f t="shared" si="0"/>
        <v>2.643514607141269</v>
      </c>
      <c r="J15" s="29" t="s">
        <v>551</v>
      </c>
      <c r="K15" s="163">
        <f t="shared" si="1"/>
        <v>2.643514607141269</v>
      </c>
    </row>
    <row r="16" spans="1:11" x14ac:dyDescent="0.25">
      <c r="A16" s="202" t="s">
        <v>552</v>
      </c>
      <c r="B16" s="212">
        <v>1578</v>
      </c>
      <c r="C16" s="160">
        <v>1185</v>
      </c>
      <c r="E16" s="29" t="s">
        <v>552</v>
      </c>
      <c r="F16" s="163">
        <f t="shared" si="0"/>
        <v>3.5083818755836189</v>
      </c>
      <c r="G16" s="163">
        <f t="shared" si="0"/>
        <v>2.6346213704477743</v>
      </c>
      <c r="J16" s="29" t="s">
        <v>552</v>
      </c>
      <c r="K16" s="163">
        <f t="shared" si="1"/>
        <v>2.6346213704477743</v>
      </c>
    </row>
    <row r="17" spans="1:11" x14ac:dyDescent="0.25">
      <c r="A17" s="202" t="s">
        <v>553</v>
      </c>
      <c r="B17" s="212">
        <v>1890</v>
      </c>
      <c r="C17" s="160">
        <v>1353</v>
      </c>
      <c r="E17" s="29" t="s">
        <v>553</v>
      </c>
      <c r="F17" s="163">
        <f t="shared" si="0"/>
        <v>4.2020543376761967</v>
      </c>
      <c r="G17" s="163">
        <f t="shared" si="0"/>
        <v>3.0081373115745476</v>
      </c>
      <c r="J17" s="29" t="s">
        <v>553</v>
      </c>
      <c r="K17" s="163">
        <f t="shared" si="1"/>
        <v>3.0081373115745476</v>
      </c>
    </row>
    <row r="18" spans="1:11" x14ac:dyDescent="0.25">
      <c r="A18" s="202" t="s">
        <v>554</v>
      </c>
      <c r="B18" s="212">
        <v>2009</v>
      </c>
      <c r="C18" s="160">
        <v>1342</v>
      </c>
      <c r="E18" s="29" t="s">
        <v>554</v>
      </c>
      <c r="F18" s="163">
        <f t="shared" si="0"/>
        <v>4.4666281293076615</v>
      </c>
      <c r="G18" s="163">
        <f t="shared" si="0"/>
        <v>2.9836809106674371</v>
      </c>
      <c r="J18" s="29" t="s">
        <v>554</v>
      </c>
      <c r="K18" s="163">
        <f t="shared" si="1"/>
        <v>2.9836809106674371</v>
      </c>
    </row>
    <row r="19" spans="1:11" x14ac:dyDescent="0.25">
      <c r="A19" s="202" t="s">
        <v>555</v>
      </c>
      <c r="B19" s="212">
        <v>1087</v>
      </c>
      <c r="C19" s="160">
        <v>741</v>
      </c>
      <c r="E19" s="29" t="s">
        <v>555</v>
      </c>
      <c r="F19" s="163">
        <f t="shared" si="0"/>
        <v>2.416737071457157</v>
      </c>
      <c r="G19" s="163">
        <f t="shared" si="0"/>
        <v>1.647472097469874</v>
      </c>
      <c r="J19" s="29" t="s">
        <v>555</v>
      </c>
      <c r="K19" s="163">
        <f t="shared" si="1"/>
        <v>1.647472097469874</v>
      </c>
    </row>
    <row r="20" spans="1:11" x14ac:dyDescent="0.25">
      <c r="A20" s="202" t="s">
        <v>556</v>
      </c>
      <c r="B20" s="212">
        <v>850</v>
      </c>
      <c r="C20" s="160">
        <v>516</v>
      </c>
      <c r="E20" s="29" t="s">
        <v>556</v>
      </c>
      <c r="F20" s="163">
        <f t="shared" si="0"/>
        <v>1.889812797367602</v>
      </c>
      <c r="G20" s="163">
        <f t="shared" si="0"/>
        <v>1.1472275334608031</v>
      </c>
      <c r="J20" s="29" t="s">
        <v>556</v>
      </c>
      <c r="K20" s="163">
        <f t="shared" si="1"/>
        <v>1.1472275334608031</v>
      </c>
    </row>
    <row r="21" spans="1:11" x14ac:dyDescent="0.25">
      <c r="A21" s="203" t="s">
        <v>557</v>
      </c>
      <c r="B21" s="72">
        <v>761</v>
      </c>
      <c r="C21" s="111">
        <v>376</v>
      </c>
      <c r="E21" s="31" t="s">
        <v>557</v>
      </c>
      <c r="F21" s="163">
        <f t="shared" si="0"/>
        <v>1.6919382809373471</v>
      </c>
      <c r="G21" s="163">
        <f t="shared" si="0"/>
        <v>0.83596424918849221</v>
      </c>
      <c r="J21" s="31" t="s">
        <v>557</v>
      </c>
      <c r="K21" s="210">
        <f t="shared" si="1"/>
        <v>0.83596424918849221</v>
      </c>
    </row>
    <row r="22" spans="1:11" x14ac:dyDescent="0.25">
      <c r="A22" s="309" t="s">
        <v>16</v>
      </c>
      <c r="B22" s="121">
        <f>SUM(B4:B21)</f>
        <v>24595</v>
      </c>
      <c r="C22" s="124">
        <f>SUM(C4:C21)</f>
        <v>20383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7718</v>
      </c>
      <c r="C3" s="110"/>
      <c r="E3" s="297" t="s">
        <v>709</v>
      </c>
      <c r="F3" s="71">
        <v>62.54</v>
      </c>
      <c r="G3" s="71">
        <v>61.75</v>
      </c>
      <c r="K3" s="122" t="s">
        <v>16</v>
      </c>
      <c r="L3" s="71">
        <v>2.25</v>
      </c>
      <c r="M3" s="71">
        <v>2.0099999999999998</v>
      </c>
    </row>
    <row r="4" spans="1:16" x14ac:dyDescent="0.25">
      <c r="A4" s="202" t="s">
        <v>704</v>
      </c>
      <c r="B4" s="212">
        <v>5942</v>
      </c>
      <c r="C4" s="160"/>
      <c r="E4" s="298" t="s">
        <v>710</v>
      </c>
      <c r="F4" s="214">
        <v>32.9</v>
      </c>
      <c r="G4" s="214">
        <v>32.72</v>
      </c>
      <c r="K4" s="215" t="s">
        <v>212</v>
      </c>
      <c r="L4" s="214">
        <v>2.25</v>
      </c>
      <c r="M4" s="214">
        <v>2.0099999999999998</v>
      </c>
      <c r="N4" s="211"/>
    </row>
    <row r="5" spans="1:16" x14ac:dyDescent="0.25">
      <c r="A5" s="202" t="s">
        <v>705</v>
      </c>
      <c r="B5" s="212">
        <v>4015</v>
      </c>
      <c r="C5" s="160"/>
      <c r="E5" s="298" t="s">
        <v>711</v>
      </c>
      <c r="F5" s="214">
        <v>4.0999999999999996</v>
      </c>
      <c r="G5" s="214">
        <v>4.97</v>
      </c>
      <c r="K5" s="123" t="s">
        <v>213</v>
      </c>
      <c r="L5" s="73"/>
      <c r="M5" s="73"/>
      <c r="N5" s="211"/>
    </row>
    <row r="6" spans="1:16" x14ac:dyDescent="0.25">
      <c r="A6" s="202" t="s">
        <v>706</v>
      </c>
      <c r="B6" s="212">
        <v>2748</v>
      </c>
      <c r="C6" s="160"/>
      <c r="E6" s="298" t="s">
        <v>712</v>
      </c>
      <c r="F6" s="214">
        <v>0.4</v>
      </c>
      <c r="G6" s="214">
        <v>0.51</v>
      </c>
      <c r="K6" s="226"/>
      <c r="L6" s="164"/>
      <c r="M6" s="211"/>
    </row>
    <row r="7" spans="1:16" x14ac:dyDescent="0.25">
      <c r="A7" s="202" t="s">
        <v>707</v>
      </c>
      <c r="B7" s="212">
        <v>763</v>
      </c>
      <c r="C7" s="160"/>
      <c r="E7" s="299" t="s">
        <v>713</v>
      </c>
      <c r="F7" s="73">
        <v>0.06</v>
      </c>
      <c r="G7" s="73">
        <v>0.05</v>
      </c>
      <c r="K7" s="227"/>
      <c r="L7" s="211"/>
      <c r="M7" s="211"/>
    </row>
    <row r="8" spans="1:16" x14ac:dyDescent="0.25">
      <c r="A8" s="203" t="s">
        <v>708</v>
      </c>
      <c r="B8" s="72">
        <v>306</v>
      </c>
      <c r="C8" s="111"/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 t="e">
        <f>C3/SUM(C3:C8)*100</f>
        <v>#DIV/0!</v>
      </c>
      <c r="C13" s="301">
        <f>B3/SUM(B3:B8)*100</f>
        <v>35.911036664805508</v>
      </c>
      <c r="E13" s="217" t="s">
        <v>836</v>
      </c>
      <c r="F13" s="289">
        <f>IF(ISBLANK(F3),"",F3)</f>
        <v>62.54</v>
      </c>
      <c r="G13" s="289">
        <f>IF(ISBLANK(G3),"",G3)</f>
        <v>61.75</v>
      </c>
    </row>
    <row r="14" spans="1:16" x14ac:dyDescent="0.25">
      <c r="A14" s="220" t="s">
        <v>825</v>
      </c>
      <c r="B14" s="305" t="e">
        <f>C4/SUM(C3:C8)*100</f>
        <v>#DIV/0!</v>
      </c>
      <c r="C14" s="302">
        <f>B4/SUM(B3:B8)*100</f>
        <v>27.647496742974131</v>
      </c>
      <c r="E14" s="286" t="s">
        <v>837</v>
      </c>
      <c r="F14" s="290">
        <f t="shared" ref="F14:G17" si="0">IF(ISBLANK(F4),"",F4)</f>
        <v>32.9</v>
      </c>
      <c r="G14" s="290">
        <f t="shared" si="0"/>
        <v>32.72</v>
      </c>
    </row>
    <row r="15" spans="1:16" x14ac:dyDescent="0.25">
      <c r="A15" s="220" t="s">
        <v>826</v>
      </c>
      <c r="B15" s="305" t="e">
        <f>C5/SUM(C3:C8)*100</f>
        <v>#DIV/0!</v>
      </c>
      <c r="C15" s="302">
        <f>B5/SUM(B3:B8)*100</f>
        <v>18.681369812023078</v>
      </c>
      <c r="E15" s="286" t="s">
        <v>838</v>
      </c>
      <c r="F15" s="290">
        <f t="shared" si="0"/>
        <v>4.0999999999999996</v>
      </c>
      <c r="G15" s="290">
        <f t="shared" si="0"/>
        <v>4.97</v>
      </c>
    </row>
    <row r="16" spans="1:16" x14ac:dyDescent="0.25">
      <c r="A16" s="220" t="s">
        <v>827</v>
      </c>
      <c r="B16" s="305" t="e">
        <f>C6/SUM(C3:C8)*100</f>
        <v>#DIV/0!</v>
      </c>
      <c r="C16" s="302">
        <f>B6/SUM(B3:B8)*100</f>
        <v>12.786152987158012</v>
      </c>
      <c r="E16" s="286" t="s">
        <v>839</v>
      </c>
      <c r="F16" s="290">
        <f t="shared" si="0"/>
        <v>0.4</v>
      </c>
      <c r="G16" s="290">
        <f t="shared" si="0"/>
        <v>0.51</v>
      </c>
    </row>
    <row r="17" spans="1:18" x14ac:dyDescent="0.25">
      <c r="A17" s="220" t="s">
        <v>828</v>
      </c>
      <c r="B17" s="305" t="e">
        <f>C7/SUM(C3:C8)*100</f>
        <v>#DIV/0!</v>
      </c>
      <c r="C17" s="302">
        <f>B7/SUM(B3:B8)*100</f>
        <v>3.5501581983994042</v>
      </c>
      <c r="E17" s="219" t="s">
        <v>840</v>
      </c>
      <c r="F17" s="291">
        <f t="shared" si="0"/>
        <v>0.06</v>
      </c>
      <c r="G17" s="291">
        <f t="shared" si="0"/>
        <v>0.05</v>
      </c>
    </row>
    <row r="18" spans="1:18" x14ac:dyDescent="0.25">
      <c r="A18" s="221" t="s">
        <v>829</v>
      </c>
      <c r="B18" s="306" t="e">
        <f>C8/SUM(C3:C8)*100</f>
        <v>#DIV/0!</v>
      </c>
      <c r="C18" s="303">
        <f>B8/SUM(B3:B8)*100</f>
        <v>1.4237855946398659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 t="e">
        <f>B13</f>
        <v>#DIV/0!</v>
      </c>
      <c r="C22" s="301">
        <f>C13</f>
        <v>35.911036664805508</v>
      </c>
    </row>
    <row r="23" spans="1:18" x14ac:dyDescent="0.25">
      <c r="A23" s="220" t="s">
        <v>831</v>
      </c>
      <c r="B23" s="305" t="e">
        <f t="shared" ref="B23:C27" si="1">B14</f>
        <v>#DIV/0!</v>
      </c>
      <c r="C23" s="302">
        <f t="shared" si="1"/>
        <v>27.647496742974131</v>
      </c>
    </row>
    <row r="24" spans="1:18" x14ac:dyDescent="0.25">
      <c r="A24" s="307" t="s">
        <v>832</v>
      </c>
      <c r="B24" s="305" t="e">
        <f t="shared" si="1"/>
        <v>#DIV/0!</v>
      </c>
      <c r="C24" s="302">
        <f t="shared" si="1"/>
        <v>18.681369812023078</v>
      </c>
    </row>
    <row r="25" spans="1:18" x14ac:dyDescent="0.25">
      <c r="A25" s="220" t="s">
        <v>833</v>
      </c>
      <c r="B25" s="305" t="e">
        <f t="shared" si="1"/>
        <v>#DIV/0!</v>
      </c>
      <c r="C25" s="302">
        <f t="shared" si="1"/>
        <v>12.786152987158012</v>
      </c>
    </row>
    <row r="26" spans="1:18" x14ac:dyDescent="0.25">
      <c r="A26" s="220" t="s">
        <v>834</v>
      </c>
      <c r="B26" s="305" t="e">
        <f t="shared" si="1"/>
        <v>#DIV/0!</v>
      </c>
      <c r="C26" s="302">
        <f t="shared" si="1"/>
        <v>3.5501581983994042</v>
      </c>
    </row>
    <row r="27" spans="1:18" x14ac:dyDescent="0.25">
      <c r="A27" s="308" t="s">
        <v>835</v>
      </c>
      <c r="B27" s="306" t="e">
        <f t="shared" si="1"/>
        <v>#DIV/0!</v>
      </c>
      <c r="C27" s="303">
        <f t="shared" si="1"/>
        <v>1.4237855946398659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10029</v>
      </c>
      <c r="C34" s="110"/>
      <c r="E34" s="297" t="s">
        <v>709</v>
      </c>
      <c r="F34" s="71">
        <v>61.75</v>
      </c>
      <c r="G34" s="211"/>
      <c r="K34" s="122" t="s">
        <v>16</v>
      </c>
      <c r="L34" s="71">
        <v>2.0099999999999998</v>
      </c>
      <c r="M34" s="211"/>
    </row>
    <row r="35" spans="1:16" x14ac:dyDescent="0.25">
      <c r="A35" s="202" t="s">
        <v>704</v>
      </c>
      <c r="B35" s="212">
        <v>5845</v>
      </c>
      <c r="C35" s="160"/>
      <c r="E35" s="298" t="s">
        <v>710</v>
      </c>
      <c r="F35" s="214">
        <v>32.72</v>
      </c>
      <c r="G35" s="211"/>
      <c r="K35" s="215" t="s">
        <v>212</v>
      </c>
      <c r="L35" s="214">
        <v>2.0099999999999998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3367</v>
      </c>
      <c r="C36" s="160"/>
      <c r="E36" s="298" t="s">
        <v>711</v>
      </c>
      <c r="F36" s="214">
        <v>4.97</v>
      </c>
      <c r="G36" s="211"/>
      <c r="K36" s="123" t="s">
        <v>213</v>
      </c>
      <c r="L36" s="73"/>
      <c r="M36" s="211"/>
      <c r="N36" s="288">
        <v>2022</v>
      </c>
    </row>
    <row r="37" spans="1:16" x14ac:dyDescent="0.25">
      <c r="A37" s="202" t="s">
        <v>706</v>
      </c>
      <c r="B37" s="212">
        <v>2188</v>
      </c>
      <c r="C37" s="160"/>
      <c r="E37" s="298" t="s">
        <v>712</v>
      </c>
      <c r="F37" s="214">
        <v>0.51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595</v>
      </c>
      <c r="C38" s="160"/>
      <c r="E38" s="299" t="s">
        <v>713</v>
      </c>
      <c r="F38" s="73">
        <v>0.05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165</v>
      </c>
      <c r="C39" s="111"/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 t="e">
        <f>C34/SUM(C34:C39)*100</f>
        <v>#DIV/0!</v>
      </c>
      <c r="C44" s="301">
        <f>B34/SUM(B34:B39)*100</f>
        <v>45.198071116318893</v>
      </c>
      <c r="E44" s="217" t="s">
        <v>836</v>
      </c>
      <c r="F44" s="289">
        <f>IF(ISBLANK(F34),"",F34)</f>
        <v>61.75</v>
      </c>
    </row>
    <row r="45" spans="1:16" x14ac:dyDescent="0.25">
      <c r="A45" s="220" t="s">
        <v>825</v>
      </c>
      <c r="B45" s="305" t="e">
        <f>C35/SUM(C34:C39)*100</f>
        <v>#DIV/0!</v>
      </c>
      <c r="C45" s="302">
        <f>B35/SUM(B34:B39)*100</f>
        <v>26.341881112262833</v>
      </c>
      <c r="E45" s="286" t="s">
        <v>837</v>
      </c>
      <c r="F45" s="290">
        <f t="shared" ref="F45:F48" si="2">IF(ISBLANK(F35),"",F35)</f>
        <v>32.72</v>
      </c>
    </row>
    <row r="46" spans="1:16" x14ac:dyDescent="0.25">
      <c r="A46" s="220" t="s">
        <v>826</v>
      </c>
      <c r="B46" s="305" t="e">
        <f>C36/SUM(C34:C39)*100</f>
        <v>#DIV/0!</v>
      </c>
      <c r="C46" s="302">
        <f>B36/SUM(B34:B39)*100</f>
        <v>15.174185407183741</v>
      </c>
      <c r="E46" s="286" t="s">
        <v>838</v>
      </c>
      <c r="F46" s="290">
        <f t="shared" si="2"/>
        <v>4.97</v>
      </c>
    </row>
    <row r="47" spans="1:16" x14ac:dyDescent="0.25">
      <c r="A47" s="220" t="s">
        <v>827</v>
      </c>
      <c r="B47" s="305" t="e">
        <f>C37/SUM(C34:C39)*100</f>
        <v>#DIV/0!</v>
      </c>
      <c r="C47" s="302">
        <f>B37/SUM(B34:B39)*100</f>
        <v>9.8607418090044607</v>
      </c>
      <c r="E47" s="286" t="s">
        <v>839</v>
      </c>
      <c r="F47" s="290">
        <f t="shared" si="2"/>
        <v>0.51</v>
      </c>
    </row>
    <row r="48" spans="1:16" x14ac:dyDescent="0.25">
      <c r="A48" s="220" t="s">
        <v>828</v>
      </c>
      <c r="B48" s="305" t="e">
        <f>C38/SUM(C34:C39)*100</f>
        <v>#DIV/0!</v>
      </c>
      <c r="C48" s="302">
        <f>B38/SUM(B34:B39)*100</f>
        <v>2.6815088557393301</v>
      </c>
      <c r="E48" s="219" t="s">
        <v>840</v>
      </c>
      <c r="F48" s="291">
        <f t="shared" si="2"/>
        <v>0.05</v>
      </c>
    </row>
    <row r="49" spans="1:3" x14ac:dyDescent="0.25">
      <c r="A49" s="221" t="s">
        <v>829</v>
      </c>
      <c r="B49" s="306" t="e">
        <f>C39/SUM(C34:C39)*100</f>
        <v>#DIV/0!</v>
      </c>
      <c r="C49" s="303">
        <f>B39/SUM(B34:B39)*100</f>
        <v>0.74361169949073869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 t="e">
        <f>B44</f>
        <v>#DIV/0!</v>
      </c>
      <c r="C53" s="301">
        <f>C44</f>
        <v>45.198071116318893</v>
      </c>
    </row>
    <row r="54" spans="1:3" x14ac:dyDescent="0.25">
      <c r="A54" s="220" t="s">
        <v>831</v>
      </c>
      <c r="B54" s="305" t="e">
        <f t="shared" ref="B54:C54" si="3">B45</f>
        <v>#DIV/0!</v>
      </c>
      <c r="C54" s="302">
        <f t="shared" si="3"/>
        <v>26.341881112262833</v>
      </c>
    </row>
    <row r="55" spans="1:3" x14ac:dyDescent="0.25">
      <c r="A55" s="307" t="s">
        <v>832</v>
      </c>
      <c r="B55" s="305" t="e">
        <f t="shared" ref="B55:C55" si="4">B46</f>
        <v>#DIV/0!</v>
      </c>
      <c r="C55" s="302">
        <f t="shared" si="4"/>
        <v>15.174185407183741</v>
      </c>
    </row>
    <row r="56" spans="1:3" x14ac:dyDescent="0.25">
      <c r="A56" s="220" t="s">
        <v>833</v>
      </c>
      <c r="B56" s="305" t="e">
        <f t="shared" ref="B56:C56" si="5">B47</f>
        <v>#DIV/0!</v>
      </c>
      <c r="C56" s="302">
        <f t="shared" si="5"/>
        <v>9.8607418090044607</v>
      </c>
    </row>
    <row r="57" spans="1:3" x14ac:dyDescent="0.25">
      <c r="A57" s="220" t="s">
        <v>834</v>
      </c>
      <c r="B57" s="305" t="e">
        <f t="shared" ref="B57:C57" si="6">B48</f>
        <v>#DIV/0!</v>
      </c>
      <c r="C57" s="302">
        <f t="shared" si="6"/>
        <v>2.6815088557393301</v>
      </c>
    </row>
    <row r="58" spans="1:3" x14ac:dyDescent="0.25">
      <c r="A58" s="308" t="s">
        <v>835</v>
      </c>
      <c r="B58" s="306" t="e">
        <f t="shared" ref="B58:C58" si="7">B49</f>
        <v>#DIV/0!</v>
      </c>
      <c r="C58" s="303">
        <f t="shared" si="7"/>
        <v>0.74361169949073869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2024-04-26T07:41:31Z</dcterms:modified>
</cp:coreProperties>
</file>